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'BRPL'!$A$1:$Q$167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'MES'!$A$1:$Q$65</definedName>
    <definedName name="_xlnm.Print_Area" localSheetId="0">'NDPL'!$A$1:$Q$157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<sst xmlns="http://schemas.openxmlformats.org/spreadsheetml/2006/main" count="1404" uniqueCount="400">
  <si>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</si>
  <si>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</si>
  <si>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</si>
  <si>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</si>
  <si>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</si>
  <si>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</si>
  <si>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</si>
  <si>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</si>
  <si>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</si>
  <si>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</si>
  <si>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</si>
  <si>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</si>
  <si>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</si>
  <si>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CIVIL LINE-3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</si>
  <si>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</si>
  <si>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</si>
  <si>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</si>
  <si>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</si>
  <si>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</si>
  <si>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</si>
  <si>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</si>
  <si>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</si>
  <si>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</si>
  <si>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</si>
  <si>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</si>
  <si>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</si>
  <si>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</si>
  <si>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</si>
  <si>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</si>
  <si>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</si>
  <si>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</si>
  <si>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</si>
  <si>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</si>
  <si>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</si>
  <si>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</si>
  <si>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</si>
  <si>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</si>
  <si>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</si>
  <si>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</si>
  <si>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</si>
  <si>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</si>
  <si>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</si>
  <si>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</si>
  <si>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</si>
  <si>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</si>
  <si>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</si>
  <si>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</si>
  <si>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</si>
  <si>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</si>
  <si>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</si>
  <si>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</si>
  <si>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</si>
  <si>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</si>
  <si>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</si>
  <si>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</si>
  <si>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</si>
  <si>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</si>
  <si>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</si>
  <si>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</si>
  <si>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</si>
  <si>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</si>
  <si>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</si>
  <si>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</si>
  <si>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</si>
  <si>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</si>
  <si>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</si>
  <si>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</si>
  <si>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</si>
  <si>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</si>
  <si>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</si>
  <si>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</si>
  <si>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</si>
  <si>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</si>
  <si>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</si>
  <si>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</si>
  <si>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</si>
  <si>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</si>
  <si>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</si>
  <si>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</si>
  <si>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</si>
  <si>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</si>
  <si>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</si>
  <si>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</si>
  <si>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</si>
  <si>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</si>
  <si>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</si>
  <si>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</si>
  <si>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</si>
  <si>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</si>
  <si>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</si>
  <si>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</si>
  <si>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</si>
  <si>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</si>
  <si>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</si>
  <si>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</si>
  <si>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</si>
  <si>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</si>
  <si>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</si>
  <si>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</si>
  <si>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</si>
  <si>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</si>
  <si>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</si>
  <si>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</si>
  <si>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</si>
  <si>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</si>
  <si>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</si>
  <si>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</si>
  <si>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</si>
  <si>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</si>
  <si>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</si>
  <si>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</si>
  <si>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</si>
  <si>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</si>
  <si>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</si>
  <si>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</si>
  <si>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</si>
  <si>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</si>
  <si>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</si>
  <si>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</si>
  <si>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</si>
  <si>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</si>
  <si>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</si>
  <si>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</si>
  <si>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</si>
  <si>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</si>
  <si>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</si>
  <si>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</si>
  <si>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</si>
  <si>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</si>
  <si>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</si>
  <si>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</si>
  <si>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</si>
  <si>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</si>
  <si>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</si>
  <si>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</si>
  <si>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</si>
  <si>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</si>
  <si>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</si>
  <si>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</si>
  <si>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</si>
  <si>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</si>
  <si>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</si>
  <si>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</si>
  <si>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</si>
  <si>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</si>
  <si>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</si>
  <si>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</si>
  <si>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</si>
  <si>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</si>
  <si>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</si>
  <si>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</si>
  <si>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</si>
  <si>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</si>
  <si>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</si>
  <si>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</si>
  <si>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</si>
  <si>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</si>
  <si>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</si>
  <si>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</si>
  <si>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</si>
  <si>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</si>
  <si>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</si>
  <si>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</si>
  <si>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</si>
  <si>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</si>
  <si>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</si>
  <si>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</si>
  <si>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</si>
  <si>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</si>
  <si>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</si>
  <si>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</si>
  <si>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</si>
  <si>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</si>
  <si>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</si>
  <si>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</si>
  <si>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</si>
  <si>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</si>
  <si>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</si>
  <si>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</si>
  <si>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</si>
  <si>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</si>
  <si>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</si>
  <si>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</si>
  <si>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</si>
  <si>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</si>
  <si>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</si>
  <si>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</si>
  <si>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</si>
  <si>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</si>
  <si>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</si>
  <si>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</si>
  <si>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</si>
  <si>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</si>
  <si>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</si>
  <si>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</si>
  <si>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</si>
  <si>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</si>
  <si>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</si>
  <si>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</si>
  <si>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</si>
  <si>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</si>
  <si>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</si>
  <si>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</si>
  <si>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</si>
  <si>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</si>
  <si>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</si>
  <si>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</si>
  <si>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</si>
  <si>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</si>
  <si>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</si>
  <si>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</si>
  <si>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</si>
  <si>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</si>
  <si>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</si>
  <si>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</si>
  <si>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</si>
  <si>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</si>
  <si>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</si>
  <si>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</si>
  <si>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</si>
  <si>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</si>
  <si>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</si>
  <si>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</si>
  <si>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</si>
  <si>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</si>
  <si>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</si>
  <si>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</si>
  <si>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</si>
  <si>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</si>
  <si>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</si>
  <si>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</si>
  <si>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</si>
  <si>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</si>
  <si>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</si>
  <si>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</si>
  <si>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</si>
  <si>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</si>
  <si>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</si>
  <si>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</si>
  <si>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</si>
  <si>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</si>
  <si>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</si>
  <si>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</si>
  <si>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</si>
  <si>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</si>
  <si>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</si>
  <si>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</si>
  <si>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</si>
  <si>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</si>
  <si>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</si>
  <si>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</si>
  <si>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</si>
  <si>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</si>
  <si>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</si>
  <si>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</si>
  <si>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</si>
  <si>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</si>
  <si>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</si>
  <si>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</si>
  <si>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</si>
  <si>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</si>
  <si>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</si>
  <si>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</si>
  <si>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</si>
  <si>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</si>
  <si>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</si>
  <si>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</si>
  <si>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</si>
  <si>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</si>
  <si>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</si>
  <si>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</si>
  <si>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</si>
  <si>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</si>
  <si>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</si>
  <si>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</si>
  <si>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</si>
  <si>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</si>
  <si>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</si>
  <si>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</si>
  <si>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</si>
  <si>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</si>
  <si>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</si>
  <si>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</si>
  <si>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</si>
  <si>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</si>
  <si>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</si>
  <si>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</si>
  <si>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</si>
  <si>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</si>
  <si>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</si>
  <si>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</si>
  <si>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</si>
  <si>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</si>
  <si>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</si>
  <si>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</si>
  <si>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</si>
  <si>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</si>
  <si>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</si>
  <si>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</si>
  <si>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</si>
  <si>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</si>
  <si>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</si>
  <si>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</si>
  <si>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</si>
  <si>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</si>
  <si>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</si>
  <si>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</si>
  <si>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</si>
  <si>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</si>
  <si>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</si>
  <si>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</si>
  <si>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</si>
  <si>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</si>
  <si>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</si>
  <si>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</si>
  <si>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</si>
  <si>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</si>
  <si>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</si>
  <si>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</si>
  <si>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</si>
  <si>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</si>
  <si>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</si>
  <si>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</si>
  <si>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</si>
  <si>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</si>
  <si>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</si>
  <si>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</si>
  <si>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</si>
  <si>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</si>
  <si>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</si>
  <si>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</si>
  <si>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</si>
  <si>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ROLL OVER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</si>
  <si>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</si>
  <si>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</si>
  <si>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</si>
  <si>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</si>
  <si>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</si>
  <si>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</si>
  <si>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</si>
  <si>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</si>
  <si>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</si>
  <si>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</si>
  <si>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</si>
  <si>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</si>
  <si>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</si>
  <si>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</si>
  <si>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</si>
  <si>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</si>
  <si>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</si>
  <si>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</si>
  <si>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</si>
  <si>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</si>
  <si>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</si>
  <si>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</si>
  <si>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</si>
  <si>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</si>
  <si>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</si>
  <si>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</si>
  <si>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</si>
  <si>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</si>
  <si>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</si>
  <si>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</si>
  <si>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</si>
  <si>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</si>
  <si>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</si>
  <si>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</si>
  <si>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</si>
  <si>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</si>
  <si>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</si>
  <si>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</si>
  <si>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</si>
  <si>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</si>
  <si>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</si>
  <si>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</si>
  <si>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</si>
  <si>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</si>
  <si>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</si>
  <si>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</si>
  <si>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</si>
  <si>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</si>
  <si>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</si>
  <si>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</si>
  <si>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</si>
  <si>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FINAL READING 01/09/10</t>
  </si>
  <si>
    <t>INTIAL READING 01/08/10</t>
  </si>
  <si>
    <t>AUGUST 2010</t>
  </si>
  <si>
    <t>Off from 19/07/10</t>
  </si>
  <si>
    <t>66KV DMRC</t>
  </si>
  <si>
    <t>AIIMS</t>
  </si>
  <si>
    <t>11KV VIKAS SADAN</t>
  </si>
  <si>
    <t>11KV NDSE</t>
  </si>
  <si>
    <t>TX-I</t>
  </si>
  <si>
    <t>Loaded on 02/08/10</t>
  </si>
  <si>
    <t>NDMC(-)</t>
  </si>
  <si>
    <t xml:space="preserve">                                                          REACTIVE ENERGY RELEASE STATEMENT TO LICENSEES.</t>
  </si>
  <si>
    <t xml:space="preserve">                                   PERIOD 1st AUGUST-2010 TO 31th AUGUST-2010 </t>
  </si>
  <si>
    <t>Note :Sharing taken from wk-22 abt bill 2010-11</t>
  </si>
  <si>
    <t>Insatalled on 09/08/10</t>
  </si>
  <si>
    <t>AKSHARDHAM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</si>
</sst>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9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0" fontId="17" fillId="0" borderId="25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2" fontId="17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0" fontId="19" fillId="0" borderId="11" xfId="0" applyFont="1" applyFill="1" applyBorder="1" applyAlignment="1">
      <alignment vertical="center"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71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31" xfId="0" applyFont="1" applyBorder="1" applyAlignment="1">
      <alignment horizontal="center" wrapText="1" shrinkToFit="1"/>
    </xf>
    <xf numFmtId="0" fontId="13" fillId="0" borderId="31" xfId="0" applyFont="1" applyBorder="1" applyAlignment="1">
      <alignment wrapText="1"/>
    </xf>
    <xf numFmtId="0" fontId="2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view="pageBreakPreview" zoomScale="60" zoomScaleNormal="85" zoomScalePageLayoutView="0" workbookViewId="0" topLeftCell="A85">
      <selection activeCell="F94" sqref="F94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257</v>
      </c>
      <c r="Q1" s="242" t="s">
        <v>386</v>
      </c>
    </row>
    <row r="2" spans="1:11" ht="15">
      <c r="A2" s="18" t="s">
        <v>258</v>
      </c>
      <c r="K2" s="111"/>
    </row>
    <row r="3" spans="1:8" ht="23.25">
      <c r="A3" s="252" t="s">
        <v>0</v>
      </c>
      <c r="H3" s="4"/>
    </row>
    <row r="4" spans="1:16" ht="24" thickBot="1">
      <c r="A4" s="252" t="s">
        <v>259</v>
      </c>
      <c r="G4" s="21"/>
      <c r="H4" s="21"/>
      <c r="I4" s="111" t="s">
        <v>8</v>
      </c>
      <c r="J4" s="21"/>
      <c r="K4" s="21"/>
      <c r="L4" s="21"/>
      <c r="M4" s="21"/>
      <c r="N4" s="111" t="s">
        <v>7</v>
      </c>
      <c r="O4" s="21"/>
      <c r="P4" s="21"/>
    </row>
    <row r="5" spans="1:17" s="5" customFormat="1" ht="58.5" customHeight="1" thickBot="1" thickTop="1">
      <c r="A5" s="112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384</v>
      </c>
      <c r="H5" s="41" t="s">
        <v>385</v>
      </c>
      <c r="I5" s="41" t="s">
        <v>4</v>
      </c>
      <c r="J5" s="41" t="s">
        <v>5</v>
      </c>
      <c r="K5" s="42" t="s">
        <v>6</v>
      </c>
      <c r="L5" s="43" t="str">
        <f>G5</f>
        <v>FINAL READING 01/09/10</v>
      </c>
      <c r="M5" s="41" t="str">
        <f>H5</f>
        <v>INTIAL READING 01/08/10</v>
      </c>
      <c r="N5" s="41" t="s">
        <v>4</v>
      </c>
      <c r="O5" s="41" t="s">
        <v>5</v>
      </c>
      <c r="P5" s="42" t="s">
        <v>6</v>
      </c>
      <c r="Q5" s="42" t="s">
        <v>330</v>
      </c>
    </row>
    <row r="6" spans="1:12" ht="6.75" customHeight="1" thickBot="1" thickTop="1">
      <c r="A6" s="8"/>
      <c r="B6" s="9"/>
      <c r="C6" s="8"/>
      <c r="D6" s="8"/>
      <c r="E6" s="8"/>
      <c r="F6" s="8"/>
      <c r="L6" s="114"/>
    </row>
    <row r="7" spans="1:17" ht="15.75" customHeight="1" thickTop="1">
      <c r="A7" s="399"/>
      <c r="B7" s="517" t="s">
        <v>12</v>
      </c>
      <c r="C7" s="475"/>
      <c r="D7" s="475"/>
      <c r="E7" s="475"/>
      <c r="F7" s="475"/>
      <c r="G7" s="26"/>
      <c r="H7" s="27"/>
      <c r="I7" s="27"/>
      <c r="J7" s="27"/>
      <c r="K7" s="37"/>
      <c r="L7" s="26"/>
      <c r="M7" s="27"/>
      <c r="N7" s="27"/>
      <c r="O7" s="27"/>
      <c r="P7" s="37"/>
      <c r="Q7" s="203"/>
    </row>
    <row r="8" spans="1:17" ht="15.75" customHeight="1">
      <c r="A8" s="401">
        <v>1</v>
      </c>
      <c r="B8" s="518" t="s">
        <v>13</v>
      </c>
      <c r="C8" s="493">
        <v>4864884</v>
      </c>
      <c r="D8" s="526" t="s">
        <v>14</v>
      </c>
      <c r="E8" s="482" t="s">
        <v>368</v>
      </c>
      <c r="F8" s="493">
        <v>1000</v>
      </c>
      <c r="G8" s="147"/>
      <c r="H8" s="140"/>
      <c r="I8" s="23">
        <f>G8-H8</f>
        <v>0</v>
      </c>
      <c r="J8" s="23">
        <f>$F8*I8</f>
        <v>0</v>
      </c>
      <c r="K8" s="30">
        <f aca="true" t="shared" si="0" ref="K8:K56">J8/1000000</f>
        <v>0</v>
      </c>
      <c r="L8" s="147"/>
      <c r="M8" s="140"/>
      <c r="N8" s="23">
        <f>L8-M8</f>
        <v>0</v>
      </c>
      <c r="O8" s="23">
        <f>$F8*N8</f>
        <v>0</v>
      </c>
      <c r="P8" s="30">
        <f aca="true" t="shared" si="1" ref="P8:P56">O8/1000000</f>
        <v>0</v>
      </c>
      <c r="Q8" s="204"/>
    </row>
    <row r="9" spans="1:17" ht="15.75" customHeight="1">
      <c r="A9" s="401"/>
      <c r="B9" s="519" t="s">
        <v>16</v>
      </c>
      <c r="C9" s="493"/>
      <c r="D9" s="527"/>
      <c r="E9" s="527"/>
      <c r="F9" s="493"/>
      <c r="G9" s="113"/>
      <c r="H9" s="23"/>
      <c r="I9" s="23"/>
      <c r="J9" s="23"/>
      <c r="K9" s="270">
        <f>SUM(K8)</f>
        <v>0</v>
      </c>
      <c r="L9" s="113"/>
      <c r="M9" s="23"/>
      <c r="N9" s="23"/>
      <c r="O9" s="23"/>
      <c r="P9" s="270">
        <f>SUM(P8)</f>
        <v>0</v>
      </c>
      <c r="Q9" s="204"/>
    </row>
    <row r="10" spans="1:17" ht="15.75" customHeight="1">
      <c r="A10" s="401">
        <v>2</v>
      </c>
      <c r="B10" s="518" t="s">
        <v>17</v>
      </c>
      <c r="C10" s="493">
        <v>4864904</v>
      </c>
      <c r="D10" s="526" t="s">
        <v>14</v>
      </c>
      <c r="E10" s="482" t="s">
        <v>368</v>
      </c>
      <c r="F10" s="493">
        <v>-1000</v>
      </c>
      <c r="G10" s="502">
        <v>23610</v>
      </c>
      <c r="H10" s="503">
        <v>23588</v>
      </c>
      <c r="I10" s="503">
        <f aca="true" t="shared" si="2" ref="I10:I56">G10-H10</f>
        <v>22</v>
      </c>
      <c r="J10" s="503">
        <f aca="true" t="shared" si="3" ref="J10:J56">$F10*I10</f>
        <v>-22000</v>
      </c>
      <c r="K10" s="504">
        <f t="shared" si="0"/>
        <v>-0.022</v>
      </c>
      <c r="L10" s="502">
        <v>979295</v>
      </c>
      <c r="M10" s="503">
        <v>979100</v>
      </c>
      <c r="N10" s="503">
        <f>L10-M10</f>
        <v>195</v>
      </c>
      <c r="O10" s="503">
        <f aca="true" t="shared" si="4" ref="O10:O56">$F10*N10</f>
        <v>-195000</v>
      </c>
      <c r="P10" s="504">
        <f t="shared" si="1"/>
        <v>-0.195</v>
      </c>
      <c r="Q10" s="204"/>
    </row>
    <row r="11" spans="1:17" ht="15.75" customHeight="1">
      <c r="A11" s="401">
        <v>3</v>
      </c>
      <c r="B11" s="518" t="s">
        <v>18</v>
      </c>
      <c r="C11" s="493">
        <v>4902499</v>
      </c>
      <c r="D11" s="526" t="s">
        <v>14</v>
      </c>
      <c r="E11" s="482" t="s">
        <v>368</v>
      </c>
      <c r="F11" s="493">
        <v>-1000</v>
      </c>
      <c r="G11" s="502">
        <v>998898</v>
      </c>
      <c r="H11" s="503">
        <v>998813</v>
      </c>
      <c r="I11" s="503">
        <f t="shared" si="2"/>
        <v>85</v>
      </c>
      <c r="J11" s="503">
        <f t="shared" si="3"/>
        <v>-85000</v>
      </c>
      <c r="K11" s="504">
        <f t="shared" si="0"/>
        <v>-0.085</v>
      </c>
      <c r="L11" s="502">
        <v>995920</v>
      </c>
      <c r="M11" s="503">
        <v>995314</v>
      </c>
      <c r="N11" s="503">
        <f>L11-M11</f>
        <v>606</v>
      </c>
      <c r="O11" s="503">
        <f t="shared" si="4"/>
        <v>-606000</v>
      </c>
      <c r="P11" s="504">
        <f t="shared" si="1"/>
        <v>-0.606</v>
      </c>
      <c r="Q11" s="204"/>
    </row>
    <row r="12" spans="1:17" ht="15.75" customHeight="1">
      <c r="A12" s="401">
        <v>4</v>
      </c>
      <c r="B12" s="518" t="s">
        <v>19</v>
      </c>
      <c r="C12" s="493">
        <v>4864905</v>
      </c>
      <c r="D12" s="526" t="s">
        <v>14</v>
      </c>
      <c r="E12" s="482" t="s">
        <v>368</v>
      </c>
      <c r="F12" s="493">
        <v>-1000</v>
      </c>
      <c r="G12" s="502">
        <v>20334</v>
      </c>
      <c r="H12" s="503">
        <v>20309</v>
      </c>
      <c r="I12" s="503">
        <f t="shared" si="2"/>
        <v>25</v>
      </c>
      <c r="J12" s="503">
        <f t="shared" si="3"/>
        <v>-25000</v>
      </c>
      <c r="K12" s="504">
        <f t="shared" si="0"/>
        <v>-0.025</v>
      </c>
      <c r="L12" s="502">
        <v>1329</v>
      </c>
      <c r="M12" s="503">
        <v>1304</v>
      </c>
      <c r="N12" s="503">
        <f>L12-M12</f>
        <v>25</v>
      </c>
      <c r="O12" s="503">
        <f t="shared" si="4"/>
        <v>-25000</v>
      </c>
      <c r="P12" s="504">
        <f t="shared" si="1"/>
        <v>-0.025</v>
      </c>
      <c r="Q12" s="204"/>
    </row>
    <row r="13" spans="1:17" ht="15.75" customHeight="1">
      <c r="A13" s="401"/>
      <c r="B13" s="519" t="s">
        <v>20</v>
      </c>
      <c r="C13" s="493"/>
      <c r="D13" s="527"/>
      <c r="E13" s="527"/>
      <c r="F13" s="493"/>
      <c r="G13" s="502"/>
      <c r="H13" s="503"/>
      <c r="I13" s="503"/>
      <c r="J13" s="503"/>
      <c r="K13" s="504"/>
      <c r="L13" s="502"/>
      <c r="M13" s="503"/>
      <c r="N13" s="503"/>
      <c r="O13" s="503"/>
      <c r="P13" s="504"/>
      <c r="Q13" s="204"/>
    </row>
    <row r="14" spans="1:17" ht="15.75" customHeight="1">
      <c r="A14" s="401">
        <v>5</v>
      </c>
      <c r="B14" s="518" t="s">
        <v>17</v>
      </c>
      <c r="C14" s="493">
        <v>4864912</v>
      </c>
      <c r="D14" s="526" t="s">
        <v>14</v>
      </c>
      <c r="E14" s="482" t="s">
        <v>368</v>
      </c>
      <c r="F14" s="493">
        <v>-1000</v>
      </c>
      <c r="G14" s="502">
        <v>973978</v>
      </c>
      <c r="H14" s="503">
        <v>974221</v>
      </c>
      <c r="I14" s="503">
        <f t="shared" si="2"/>
        <v>-243</v>
      </c>
      <c r="J14" s="503">
        <f t="shared" si="3"/>
        <v>243000</v>
      </c>
      <c r="K14" s="504">
        <f t="shared" si="0"/>
        <v>0.243</v>
      </c>
      <c r="L14" s="502">
        <v>989514</v>
      </c>
      <c r="M14" s="503">
        <v>990591</v>
      </c>
      <c r="N14" s="503">
        <f>L14-M14</f>
        <v>-1077</v>
      </c>
      <c r="O14" s="503">
        <f t="shared" si="4"/>
        <v>1077000</v>
      </c>
      <c r="P14" s="504">
        <f t="shared" si="1"/>
        <v>1.077</v>
      </c>
      <c r="Q14" s="204"/>
    </row>
    <row r="15" spans="1:17" ht="15.75" customHeight="1">
      <c r="A15" s="401">
        <v>6</v>
      </c>
      <c r="B15" s="518" t="s">
        <v>18</v>
      </c>
      <c r="C15" s="493">
        <v>4864913</v>
      </c>
      <c r="D15" s="526" t="s">
        <v>14</v>
      </c>
      <c r="E15" s="482" t="s">
        <v>368</v>
      </c>
      <c r="F15" s="493">
        <v>-1000</v>
      </c>
      <c r="G15" s="502">
        <v>928886</v>
      </c>
      <c r="H15" s="503">
        <v>929333</v>
      </c>
      <c r="I15" s="503">
        <f t="shared" si="2"/>
        <v>-447</v>
      </c>
      <c r="J15" s="503">
        <f t="shared" si="3"/>
        <v>447000</v>
      </c>
      <c r="K15" s="504">
        <f t="shared" si="0"/>
        <v>0.447</v>
      </c>
      <c r="L15" s="502">
        <v>964272</v>
      </c>
      <c r="M15" s="503">
        <v>969299</v>
      </c>
      <c r="N15" s="503">
        <f>L15-M15</f>
        <v>-5027</v>
      </c>
      <c r="O15" s="503">
        <f t="shared" si="4"/>
        <v>5027000</v>
      </c>
      <c r="P15" s="504">
        <f t="shared" si="1"/>
        <v>5.027</v>
      </c>
      <c r="Q15" s="204"/>
    </row>
    <row r="16" spans="1:17" ht="15.75" customHeight="1">
      <c r="A16" s="401"/>
      <c r="B16" s="519" t="s">
        <v>23</v>
      </c>
      <c r="C16" s="493"/>
      <c r="D16" s="527"/>
      <c r="E16" s="482"/>
      <c r="F16" s="493"/>
      <c r="G16" s="502"/>
      <c r="H16" s="503"/>
      <c r="I16" s="503"/>
      <c r="J16" s="503"/>
      <c r="K16" s="504"/>
      <c r="L16" s="502"/>
      <c r="M16" s="503"/>
      <c r="N16" s="503"/>
      <c r="O16" s="503"/>
      <c r="P16" s="504"/>
      <c r="Q16" s="204"/>
    </row>
    <row r="17" spans="1:17" ht="15.75" customHeight="1">
      <c r="A17" s="401">
        <v>7</v>
      </c>
      <c r="B17" s="518" t="s">
        <v>17</v>
      </c>
      <c r="C17" s="493">
        <v>4864982</v>
      </c>
      <c r="D17" s="526" t="s">
        <v>14</v>
      </c>
      <c r="E17" s="482" t="s">
        <v>368</v>
      </c>
      <c r="F17" s="493">
        <v>-1000</v>
      </c>
      <c r="G17" s="502">
        <v>14831</v>
      </c>
      <c r="H17" s="503">
        <v>14827</v>
      </c>
      <c r="I17" s="503">
        <f t="shared" si="2"/>
        <v>4</v>
      </c>
      <c r="J17" s="503">
        <f t="shared" si="3"/>
        <v>-4000</v>
      </c>
      <c r="K17" s="504">
        <f t="shared" si="0"/>
        <v>-0.004</v>
      </c>
      <c r="L17" s="502">
        <v>8946</v>
      </c>
      <c r="M17" s="503">
        <v>8972</v>
      </c>
      <c r="N17" s="503">
        <f>L17-M17</f>
        <v>-26</v>
      </c>
      <c r="O17" s="503">
        <f t="shared" si="4"/>
        <v>26000</v>
      </c>
      <c r="P17" s="504">
        <f t="shared" si="1"/>
        <v>0.026</v>
      </c>
      <c r="Q17" s="204"/>
    </row>
    <row r="18" spans="1:17" ht="15.75" customHeight="1">
      <c r="A18" s="401">
        <v>8</v>
      </c>
      <c r="B18" s="518" t="s">
        <v>18</v>
      </c>
      <c r="C18" s="493">
        <v>4864983</v>
      </c>
      <c r="D18" s="526" t="s">
        <v>14</v>
      </c>
      <c r="E18" s="482" t="s">
        <v>368</v>
      </c>
      <c r="F18" s="493">
        <v>-1000</v>
      </c>
      <c r="G18" s="502">
        <v>15723</v>
      </c>
      <c r="H18" s="503">
        <v>15719</v>
      </c>
      <c r="I18" s="503">
        <f t="shared" si="2"/>
        <v>4</v>
      </c>
      <c r="J18" s="503">
        <f t="shared" si="3"/>
        <v>-4000</v>
      </c>
      <c r="K18" s="504">
        <f t="shared" si="0"/>
        <v>-0.004</v>
      </c>
      <c r="L18" s="502">
        <v>6202</v>
      </c>
      <c r="M18" s="503">
        <v>6268</v>
      </c>
      <c r="N18" s="503">
        <f>L18-M18</f>
        <v>-66</v>
      </c>
      <c r="O18" s="503">
        <f t="shared" si="4"/>
        <v>66000</v>
      </c>
      <c r="P18" s="504">
        <f t="shared" si="1"/>
        <v>0.066</v>
      </c>
      <c r="Q18" s="204"/>
    </row>
    <row r="19" spans="1:17" ht="15.75" customHeight="1">
      <c r="A19" s="401">
        <v>9</v>
      </c>
      <c r="B19" s="518" t="s">
        <v>24</v>
      </c>
      <c r="C19" s="493">
        <v>4864953</v>
      </c>
      <c r="D19" s="526" t="s">
        <v>14</v>
      </c>
      <c r="E19" s="482" t="s">
        <v>368</v>
      </c>
      <c r="F19" s="493">
        <v>-1000</v>
      </c>
      <c r="G19" s="502">
        <v>8316</v>
      </c>
      <c r="H19" s="503">
        <v>7511</v>
      </c>
      <c r="I19" s="503">
        <f t="shared" si="2"/>
        <v>805</v>
      </c>
      <c r="J19" s="503">
        <f t="shared" si="3"/>
        <v>-805000</v>
      </c>
      <c r="K19" s="504">
        <f t="shared" si="0"/>
        <v>-0.805</v>
      </c>
      <c r="L19" s="502">
        <v>995925</v>
      </c>
      <c r="M19" s="503">
        <v>995871</v>
      </c>
      <c r="N19" s="503">
        <f>L19-M19</f>
        <v>54</v>
      </c>
      <c r="O19" s="503">
        <f t="shared" si="4"/>
        <v>-54000</v>
      </c>
      <c r="P19" s="504">
        <f t="shared" si="1"/>
        <v>-0.054</v>
      </c>
      <c r="Q19" s="204"/>
    </row>
    <row r="20" spans="1:17" ht="15.75" customHeight="1">
      <c r="A20" s="401">
        <v>10</v>
      </c>
      <c r="B20" s="518" t="s">
        <v>25</v>
      </c>
      <c r="C20" s="493">
        <v>4864984</v>
      </c>
      <c r="D20" s="526" t="s">
        <v>14</v>
      </c>
      <c r="E20" s="482" t="s">
        <v>368</v>
      </c>
      <c r="F20" s="493">
        <v>-1000</v>
      </c>
      <c r="G20" s="502">
        <v>6051</v>
      </c>
      <c r="H20" s="503">
        <v>5510</v>
      </c>
      <c r="I20" s="503">
        <f t="shared" si="2"/>
        <v>541</v>
      </c>
      <c r="J20" s="503">
        <f t="shared" si="3"/>
        <v>-541000</v>
      </c>
      <c r="K20" s="504">
        <f t="shared" si="0"/>
        <v>-0.541</v>
      </c>
      <c r="L20" s="502">
        <v>988366</v>
      </c>
      <c r="M20" s="503">
        <v>988370</v>
      </c>
      <c r="N20" s="503">
        <f>L20-M20</f>
        <v>-4</v>
      </c>
      <c r="O20" s="503">
        <f t="shared" si="4"/>
        <v>4000</v>
      </c>
      <c r="P20" s="504">
        <f t="shared" si="1"/>
        <v>0.004</v>
      </c>
      <c r="Q20" s="204"/>
    </row>
    <row r="21" spans="1:17" ht="15.75" customHeight="1">
      <c r="A21" s="401"/>
      <c r="B21" s="519" t="s">
        <v>26</v>
      </c>
      <c r="C21" s="493"/>
      <c r="D21" s="527"/>
      <c r="E21" s="482"/>
      <c r="F21" s="493"/>
      <c r="G21" s="502"/>
      <c r="H21" s="503"/>
      <c r="I21" s="503"/>
      <c r="J21" s="503"/>
      <c r="K21" s="504"/>
      <c r="L21" s="502"/>
      <c r="M21" s="503"/>
      <c r="N21" s="503"/>
      <c r="O21" s="503"/>
      <c r="P21" s="504"/>
      <c r="Q21" s="204"/>
    </row>
    <row r="22" spans="1:17" ht="15.75" customHeight="1">
      <c r="A22" s="401">
        <v>11</v>
      </c>
      <c r="B22" s="518" t="s">
        <v>17</v>
      </c>
      <c r="C22" s="493">
        <v>4864939</v>
      </c>
      <c r="D22" s="526" t="s">
        <v>14</v>
      </c>
      <c r="E22" s="482" t="s">
        <v>368</v>
      </c>
      <c r="F22" s="493">
        <v>-1000</v>
      </c>
      <c r="G22" s="502">
        <v>33525</v>
      </c>
      <c r="H22" s="503">
        <v>33264</v>
      </c>
      <c r="I22" s="503">
        <f t="shared" si="2"/>
        <v>261</v>
      </c>
      <c r="J22" s="503">
        <f t="shared" si="3"/>
        <v>-261000</v>
      </c>
      <c r="K22" s="504">
        <f t="shared" si="0"/>
        <v>-0.261</v>
      </c>
      <c r="L22" s="502">
        <v>9999</v>
      </c>
      <c r="M22" s="503">
        <v>10057</v>
      </c>
      <c r="N22" s="503">
        <f>L22-M22</f>
        <v>-58</v>
      </c>
      <c r="O22" s="503">
        <f t="shared" si="4"/>
        <v>58000</v>
      </c>
      <c r="P22" s="504">
        <f t="shared" si="1"/>
        <v>0.058</v>
      </c>
      <c r="Q22" s="204"/>
    </row>
    <row r="23" spans="1:17" ht="15.75" customHeight="1">
      <c r="A23" s="401">
        <v>12</v>
      </c>
      <c r="B23" s="518" t="s">
        <v>27</v>
      </c>
      <c r="C23" s="493">
        <v>4864940</v>
      </c>
      <c r="D23" s="526" t="s">
        <v>14</v>
      </c>
      <c r="E23" s="482" t="s">
        <v>368</v>
      </c>
      <c r="F23" s="493">
        <v>-1000</v>
      </c>
      <c r="G23" s="502">
        <v>5859</v>
      </c>
      <c r="H23" s="503">
        <v>5480</v>
      </c>
      <c r="I23" s="503">
        <f t="shared" si="2"/>
        <v>379</v>
      </c>
      <c r="J23" s="503">
        <f t="shared" si="3"/>
        <v>-379000</v>
      </c>
      <c r="K23" s="504">
        <f t="shared" si="0"/>
        <v>-0.379</v>
      </c>
      <c r="L23" s="502">
        <v>4244</v>
      </c>
      <c r="M23" s="503">
        <v>4243</v>
      </c>
      <c r="N23" s="503">
        <f>L23-M23</f>
        <v>1</v>
      </c>
      <c r="O23" s="503">
        <f t="shared" si="4"/>
        <v>-1000</v>
      </c>
      <c r="P23" s="504">
        <f t="shared" si="1"/>
        <v>-0.001</v>
      </c>
      <c r="Q23" s="204"/>
    </row>
    <row r="24" spans="1:17" ht="15.75" customHeight="1">
      <c r="A24" s="401">
        <v>13</v>
      </c>
      <c r="B24" s="518" t="s">
        <v>28</v>
      </c>
      <c r="C24" s="493">
        <v>4865060</v>
      </c>
      <c r="D24" s="526" t="s">
        <v>14</v>
      </c>
      <c r="E24" s="482" t="s">
        <v>368</v>
      </c>
      <c r="F24" s="493">
        <v>1000</v>
      </c>
      <c r="G24" s="502">
        <v>985442</v>
      </c>
      <c r="H24" s="503">
        <v>986730</v>
      </c>
      <c r="I24" s="503">
        <f t="shared" si="2"/>
        <v>-1288</v>
      </c>
      <c r="J24" s="503">
        <f t="shared" si="3"/>
        <v>-1288000</v>
      </c>
      <c r="K24" s="504">
        <f t="shared" si="0"/>
        <v>-1.288</v>
      </c>
      <c r="L24" s="502">
        <v>920614</v>
      </c>
      <c r="M24" s="503">
        <v>920627</v>
      </c>
      <c r="N24" s="503">
        <f>L24-M24</f>
        <v>-13</v>
      </c>
      <c r="O24" s="503">
        <f t="shared" si="4"/>
        <v>-13000</v>
      </c>
      <c r="P24" s="504">
        <f t="shared" si="1"/>
        <v>-0.013</v>
      </c>
      <c r="Q24" s="204"/>
    </row>
    <row r="25" spans="1:17" ht="15.75" customHeight="1">
      <c r="A25" s="401"/>
      <c r="B25" s="519" t="s">
        <v>29</v>
      </c>
      <c r="C25" s="493"/>
      <c r="D25" s="527"/>
      <c r="E25" s="482"/>
      <c r="F25" s="493"/>
      <c r="G25" s="502"/>
      <c r="H25" s="503"/>
      <c r="I25" s="503"/>
      <c r="J25" s="503"/>
      <c r="K25" s="504"/>
      <c r="L25" s="502"/>
      <c r="M25" s="503"/>
      <c r="N25" s="503"/>
      <c r="O25" s="503"/>
      <c r="P25" s="504"/>
      <c r="Q25" s="204"/>
    </row>
    <row r="26" spans="1:17" ht="15.75" customHeight="1">
      <c r="A26" s="401">
        <v>14</v>
      </c>
      <c r="B26" s="518" t="s">
        <v>17</v>
      </c>
      <c r="C26" s="493">
        <v>4865034</v>
      </c>
      <c r="D26" s="526" t="s">
        <v>14</v>
      </c>
      <c r="E26" s="482" t="s">
        <v>368</v>
      </c>
      <c r="F26" s="493">
        <v>-1000</v>
      </c>
      <c r="G26" s="502">
        <v>999129</v>
      </c>
      <c r="H26" s="503">
        <v>1000150</v>
      </c>
      <c r="I26" s="503">
        <f t="shared" si="2"/>
        <v>-1021</v>
      </c>
      <c r="J26" s="503">
        <f t="shared" si="3"/>
        <v>1021000</v>
      </c>
      <c r="K26" s="504">
        <f t="shared" si="0"/>
        <v>1.021</v>
      </c>
      <c r="L26" s="502">
        <v>15315</v>
      </c>
      <c r="M26" s="503">
        <v>15178</v>
      </c>
      <c r="N26" s="503">
        <f>L26-M26</f>
        <v>137</v>
      </c>
      <c r="O26" s="503">
        <f t="shared" si="4"/>
        <v>-137000</v>
      </c>
      <c r="P26" s="504">
        <f t="shared" si="1"/>
        <v>-0.137</v>
      </c>
      <c r="Q26" s="204" t="s">
        <v>332</v>
      </c>
    </row>
    <row r="27" spans="1:17" ht="15.75" customHeight="1">
      <c r="A27" s="401">
        <v>15</v>
      </c>
      <c r="B27" s="518" t="s">
        <v>18</v>
      </c>
      <c r="C27" s="493">
        <v>4865035</v>
      </c>
      <c r="D27" s="526" t="s">
        <v>14</v>
      </c>
      <c r="E27" s="482" t="s">
        <v>368</v>
      </c>
      <c r="F27" s="493">
        <v>-1000</v>
      </c>
      <c r="G27" s="502">
        <v>998476</v>
      </c>
      <c r="H27" s="503">
        <v>999150</v>
      </c>
      <c r="I27" s="503">
        <f t="shared" si="2"/>
        <v>-674</v>
      </c>
      <c r="J27" s="503">
        <f t="shared" si="3"/>
        <v>674000</v>
      </c>
      <c r="K27" s="504">
        <f t="shared" si="0"/>
        <v>0.674</v>
      </c>
      <c r="L27" s="502">
        <v>18252</v>
      </c>
      <c r="M27" s="503">
        <v>18048</v>
      </c>
      <c r="N27" s="503">
        <f>L27-M27</f>
        <v>204</v>
      </c>
      <c r="O27" s="503">
        <f t="shared" si="4"/>
        <v>-204000</v>
      </c>
      <c r="P27" s="504">
        <f t="shared" si="1"/>
        <v>-0.204</v>
      </c>
      <c r="Q27" s="204"/>
    </row>
    <row r="28" spans="1:17" ht="15.75" customHeight="1">
      <c r="A28" s="401">
        <v>16</v>
      </c>
      <c r="B28" s="518" t="s">
        <v>19</v>
      </c>
      <c r="C28" s="493">
        <v>4902500</v>
      </c>
      <c r="D28" s="526" t="s">
        <v>14</v>
      </c>
      <c r="E28" s="482" t="s">
        <v>368</v>
      </c>
      <c r="F28" s="493">
        <v>-1000</v>
      </c>
      <c r="G28" s="502">
        <v>837</v>
      </c>
      <c r="H28" s="503">
        <v>1237</v>
      </c>
      <c r="I28" s="503">
        <f t="shared" si="2"/>
        <v>-400</v>
      </c>
      <c r="J28" s="503">
        <f t="shared" si="3"/>
        <v>400000</v>
      </c>
      <c r="K28" s="504">
        <f t="shared" si="0"/>
        <v>0.4</v>
      </c>
      <c r="L28" s="502">
        <v>20019</v>
      </c>
      <c r="M28" s="503">
        <v>19934</v>
      </c>
      <c r="N28" s="503">
        <f>L28-M28</f>
        <v>85</v>
      </c>
      <c r="O28" s="503">
        <f t="shared" si="4"/>
        <v>-85000</v>
      </c>
      <c r="P28" s="504">
        <f t="shared" si="1"/>
        <v>-0.085</v>
      </c>
      <c r="Q28" s="204"/>
    </row>
    <row r="29" spans="1:17" ht="15.75" customHeight="1">
      <c r="A29" s="401"/>
      <c r="B29" s="518"/>
      <c r="C29" s="493"/>
      <c r="D29" s="526"/>
      <c r="E29" s="482"/>
      <c r="F29" s="493"/>
      <c r="G29" s="502"/>
      <c r="H29" s="503"/>
      <c r="I29" s="503"/>
      <c r="J29" s="503"/>
      <c r="K29" s="504"/>
      <c r="L29" s="502"/>
      <c r="M29" s="503"/>
      <c r="N29" s="503"/>
      <c r="O29" s="503"/>
      <c r="P29" s="504"/>
      <c r="Q29" s="204"/>
    </row>
    <row r="30" spans="1:17" ht="15.75" customHeight="1">
      <c r="A30" s="401"/>
      <c r="B30" s="519" t="s">
        <v>30</v>
      </c>
      <c r="C30" s="493"/>
      <c r="D30" s="527"/>
      <c r="E30" s="482"/>
      <c r="F30" s="493"/>
      <c r="G30" s="502"/>
      <c r="H30" s="503"/>
      <c r="I30" s="503"/>
      <c r="J30" s="503"/>
      <c r="K30" s="504"/>
      <c r="L30" s="502"/>
      <c r="M30" s="503"/>
      <c r="N30" s="503"/>
      <c r="O30" s="503"/>
      <c r="P30" s="504"/>
      <c r="Q30" s="204"/>
    </row>
    <row r="31" spans="1:17" ht="15.75" customHeight="1">
      <c r="A31" s="401">
        <v>17</v>
      </c>
      <c r="B31" s="518" t="s">
        <v>31</v>
      </c>
      <c r="C31" s="493">
        <v>4864886</v>
      </c>
      <c r="D31" s="526" t="s">
        <v>14</v>
      </c>
      <c r="E31" s="482" t="s">
        <v>368</v>
      </c>
      <c r="F31" s="493">
        <v>1000</v>
      </c>
      <c r="G31" s="502">
        <v>131</v>
      </c>
      <c r="H31" s="503">
        <v>131</v>
      </c>
      <c r="I31" s="503">
        <f t="shared" si="2"/>
        <v>0</v>
      </c>
      <c r="J31" s="503">
        <f t="shared" si="3"/>
        <v>0</v>
      </c>
      <c r="K31" s="504">
        <f t="shared" si="0"/>
        <v>0</v>
      </c>
      <c r="L31" s="502">
        <v>32178</v>
      </c>
      <c r="M31" s="503">
        <v>32600</v>
      </c>
      <c r="N31" s="503">
        <f>L31-M31</f>
        <v>-422</v>
      </c>
      <c r="O31" s="503">
        <f t="shared" si="4"/>
        <v>-422000</v>
      </c>
      <c r="P31" s="504">
        <f t="shared" si="1"/>
        <v>-0.422</v>
      </c>
      <c r="Q31" s="204"/>
    </row>
    <row r="32" spans="1:17" ht="15.75" customHeight="1">
      <c r="A32" s="401">
        <v>18</v>
      </c>
      <c r="B32" s="518" t="s">
        <v>32</v>
      </c>
      <c r="C32" s="493">
        <v>4864887</v>
      </c>
      <c r="D32" s="526" t="s">
        <v>14</v>
      </c>
      <c r="E32" s="482" t="s">
        <v>368</v>
      </c>
      <c r="F32" s="493">
        <v>1000</v>
      </c>
      <c r="G32" s="502">
        <v>286</v>
      </c>
      <c r="H32" s="503">
        <v>286</v>
      </c>
      <c r="I32" s="503">
        <f t="shared" si="2"/>
        <v>0</v>
      </c>
      <c r="J32" s="503">
        <f t="shared" si="3"/>
        <v>0</v>
      </c>
      <c r="K32" s="504">
        <f t="shared" si="0"/>
        <v>0</v>
      </c>
      <c r="L32" s="502">
        <v>26128</v>
      </c>
      <c r="M32" s="503">
        <v>25872</v>
      </c>
      <c r="N32" s="503">
        <f>L32-M32</f>
        <v>256</v>
      </c>
      <c r="O32" s="503">
        <f t="shared" si="4"/>
        <v>256000</v>
      </c>
      <c r="P32" s="504">
        <f t="shared" si="1"/>
        <v>0.256</v>
      </c>
      <c r="Q32" s="204"/>
    </row>
    <row r="33" spans="1:17" ht="15.75" customHeight="1">
      <c r="A33" s="401">
        <v>19</v>
      </c>
      <c r="B33" s="518" t="s">
        <v>33</v>
      </c>
      <c r="C33" s="493">
        <v>4864798</v>
      </c>
      <c r="D33" s="526" t="s">
        <v>14</v>
      </c>
      <c r="E33" s="482" t="s">
        <v>368</v>
      </c>
      <c r="F33" s="493">
        <v>100</v>
      </c>
      <c r="G33" s="502">
        <v>568</v>
      </c>
      <c r="H33" s="503">
        <v>559</v>
      </c>
      <c r="I33" s="503">
        <f t="shared" si="2"/>
        <v>9</v>
      </c>
      <c r="J33" s="503">
        <f t="shared" si="3"/>
        <v>900</v>
      </c>
      <c r="K33" s="504">
        <f t="shared" si="0"/>
        <v>0.0009</v>
      </c>
      <c r="L33" s="502">
        <v>94260</v>
      </c>
      <c r="M33" s="503">
        <v>90851</v>
      </c>
      <c r="N33" s="503">
        <f>L33-M33</f>
        <v>3409</v>
      </c>
      <c r="O33" s="503">
        <f t="shared" si="4"/>
        <v>340900</v>
      </c>
      <c r="P33" s="504">
        <f t="shared" si="1"/>
        <v>0.3409</v>
      </c>
      <c r="Q33" s="204"/>
    </row>
    <row r="34" spans="1:17" ht="15.75" customHeight="1">
      <c r="A34" s="401">
        <v>20</v>
      </c>
      <c r="B34" s="518" t="s">
        <v>34</v>
      </c>
      <c r="C34" s="493">
        <v>4864799</v>
      </c>
      <c r="D34" s="526" t="s">
        <v>14</v>
      </c>
      <c r="E34" s="482" t="s">
        <v>368</v>
      </c>
      <c r="F34" s="493">
        <v>100</v>
      </c>
      <c r="G34" s="502">
        <v>1430</v>
      </c>
      <c r="H34" s="503">
        <v>1430</v>
      </c>
      <c r="I34" s="503">
        <f t="shared" si="2"/>
        <v>0</v>
      </c>
      <c r="J34" s="503">
        <f t="shared" si="3"/>
        <v>0</v>
      </c>
      <c r="K34" s="504">
        <f t="shared" si="0"/>
        <v>0</v>
      </c>
      <c r="L34" s="502">
        <v>143556</v>
      </c>
      <c r="M34" s="503">
        <v>135454</v>
      </c>
      <c r="N34" s="503">
        <f>L34-M34</f>
        <v>8102</v>
      </c>
      <c r="O34" s="503">
        <f t="shared" si="4"/>
        <v>810200</v>
      </c>
      <c r="P34" s="504">
        <f t="shared" si="1"/>
        <v>0.8102</v>
      </c>
      <c r="Q34" s="204"/>
    </row>
    <row r="35" spans="1:17" ht="15.75" customHeight="1">
      <c r="A35" s="401">
        <v>21</v>
      </c>
      <c r="B35" s="518" t="s">
        <v>35</v>
      </c>
      <c r="C35" s="493">
        <v>4864888</v>
      </c>
      <c r="D35" s="526" t="s">
        <v>14</v>
      </c>
      <c r="E35" s="482" t="s">
        <v>368</v>
      </c>
      <c r="F35" s="493">
        <v>1000</v>
      </c>
      <c r="G35" s="502">
        <v>997056</v>
      </c>
      <c r="H35" s="503">
        <v>997097</v>
      </c>
      <c r="I35" s="503">
        <f t="shared" si="2"/>
        <v>-41</v>
      </c>
      <c r="J35" s="503">
        <f t="shared" si="3"/>
        <v>-41000</v>
      </c>
      <c r="K35" s="504">
        <f t="shared" si="0"/>
        <v>-0.041</v>
      </c>
      <c r="L35" s="505">
        <v>999069</v>
      </c>
      <c r="M35" s="503">
        <v>999780</v>
      </c>
      <c r="N35" s="503">
        <f>L35-M35</f>
        <v>-711</v>
      </c>
      <c r="O35" s="503">
        <f t="shared" si="4"/>
        <v>-711000</v>
      </c>
      <c r="P35" s="504">
        <f t="shared" si="1"/>
        <v>-0.711</v>
      </c>
      <c r="Q35" s="204"/>
    </row>
    <row r="36" spans="1:17" ht="15.75" customHeight="1">
      <c r="A36" s="401"/>
      <c r="B36" s="520" t="s">
        <v>36</v>
      </c>
      <c r="C36" s="493"/>
      <c r="D36" s="526"/>
      <c r="E36" s="482"/>
      <c r="F36" s="493"/>
      <c r="G36" s="502"/>
      <c r="H36" s="503"/>
      <c r="I36" s="503"/>
      <c r="J36" s="503"/>
      <c r="K36" s="504"/>
      <c r="L36" s="502"/>
      <c r="M36" s="503"/>
      <c r="N36" s="503"/>
      <c r="O36" s="503"/>
      <c r="P36" s="504"/>
      <c r="Q36" s="204"/>
    </row>
    <row r="37" spans="1:17" ht="15.75" customHeight="1">
      <c r="A37" s="401">
        <v>22</v>
      </c>
      <c r="B37" s="518" t="s">
        <v>37</v>
      </c>
      <c r="C37" s="493">
        <v>4865057</v>
      </c>
      <c r="D37" s="526" t="s">
        <v>14</v>
      </c>
      <c r="E37" s="482" t="s">
        <v>368</v>
      </c>
      <c r="F37" s="493">
        <v>50</v>
      </c>
      <c r="G37" s="502">
        <v>659482</v>
      </c>
      <c r="H37" s="503">
        <v>659482</v>
      </c>
      <c r="I37" s="503">
        <f t="shared" si="2"/>
        <v>0</v>
      </c>
      <c r="J37" s="503">
        <f t="shared" si="3"/>
        <v>0</v>
      </c>
      <c r="K37" s="504">
        <f t="shared" si="0"/>
        <v>0</v>
      </c>
      <c r="L37" s="502">
        <v>808558</v>
      </c>
      <c r="M37" s="503">
        <v>812971</v>
      </c>
      <c r="N37" s="503">
        <f>L37-M37</f>
        <v>-4413</v>
      </c>
      <c r="O37" s="503">
        <f t="shared" si="4"/>
        <v>-220650</v>
      </c>
      <c r="P37" s="504">
        <f t="shared" si="1"/>
        <v>-0.22065</v>
      </c>
      <c r="Q37" s="204"/>
    </row>
    <row r="38" spans="1:17" ht="15.75" customHeight="1">
      <c r="A38" s="401">
        <v>23</v>
      </c>
      <c r="B38" s="518" t="s">
        <v>38</v>
      </c>
      <c r="C38" s="493">
        <v>4865058</v>
      </c>
      <c r="D38" s="526" t="s">
        <v>14</v>
      </c>
      <c r="E38" s="482" t="s">
        <v>368</v>
      </c>
      <c r="F38" s="493">
        <v>50</v>
      </c>
      <c r="G38" s="502">
        <v>666406</v>
      </c>
      <c r="H38" s="503">
        <v>666406</v>
      </c>
      <c r="I38" s="503">
        <f t="shared" si="2"/>
        <v>0</v>
      </c>
      <c r="J38" s="503">
        <f t="shared" si="3"/>
        <v>0</v>
      </c>
      <c r="K38" s="504">
        <f t="shared" si="0"/>
        <v>0</v>
      </c>
      <c r="L38" s="502">
        <v>839082</v>
      </c>
      <c r="M38" s="503">
        <v>865480</v>
      </c>
      <c r="N38" s="503">
        <f>L38-M38</f>
        <v>-26398</v>
      </c>
      <c r="O38" s="503">
        <f t="shared" si="4"/>
        <v>-1319900</v>
      </c>
      <c r="P38" s="504">
        <f t="shared" si="1"/>
        <v>-1.3199</v>
      </c>
      <c r="Q38" s="204"/>
    </row>
    <row r="39" spans="1:17" ht="15.75" customHeight="1">
      <c r="A39" s="401">
        <v>24</v>
      </c>
      <c r="B39" s="518" t="s">
        <v>39</v>
      </c>
      <c r="C39" s="493">
        <v>4864889</v>
      </c>
      <c r="D39" s="526" t="s">
        <v>14</v>
      </c>
      <c r="E39" s="482" t="s">
        <v>368</v>
      </c>
      <c r="F39" s="493">
        <v>1000</v>
      </c>
      <c r="G39" s="505">
        <v>993376</v>
      </c>
      <c r="H39" s="506">
        <v>993413</v>
      </c>
      <c r="I39" s="503">
        <f t="shared" si="2"/>
        <v>-37</v>
      </c>
      <c r="J39" s="503">
        <f t="shared" si="3"/>
        <v>-37000</v>
      </c>
      <c r="K39" s="504">
        <f t="shared" si="0"/>
        <v>-0.037</v>
      </c>
      <c r="L39" s="505">
        <v>998659</v>
      </c>
      <c r="M39" s="506">
        <v>998651</v>
      </c>
      <c r="N39" s="503">
        <f>L39-M39</f>
        <v>8</v>
      </c>
      <c r="O39" s="503">
        <f t="shared" si="4"/>
        <v>8000</v>
      </c>
      <c r="P39" s="504">
        <f t="shared" si="1"/>
        <v>0.008</v>
      </c>
      <c r="Q39" s="204"/>
    </row>
    <row r="40" spans="1:17" ht="15.75" customHeight="1">
      <c r="A40" s="401">
        <v>25</v>
      </c>
      <c r="B40" s="518" t="s">
        <v>40</v>
      </c>
      <c r="C40" s="493">
        <v>4864800</v>
      </c>
      <c r="D40" s="526" t="s">
        <v>14</v>
      </c>
      <c r="E40" s="482" t="s">
        <v>368</v>
      </c>
      <c r="F40" s="493">
        <v>100</v>
      </c>
      <c r="G40" s="505">
        <v>994800</v>
      </c>
      <c r="H40" s="506">
        <v>994882</v>
      </c>
      <c r="I40" s="503">
        <f t="shared" si="2"/>
        <v>-82</v>
      </c>
      <c r="J40" s="503">
        <f t="shared" si="3"/>
        <v>-8200</v>
      </c>
      <c r="K40" s="504">
        <f t="shared" si="0"/>
        <v>-0.0082</v>
      </c>
      <c r="L40" s="505">
        <v>11903</v>
      </c>
      <c r="M40" s="506">
        <v>11552</v>
      </c>
      <c r="N40" s="503">
        <f>L40-M40</f>
        <v>351</v>
      </c>
      <c r="O40" s="503">
        <f t="shared" si="4"/>
        <v>35100</v>
      </c>
      <c r="P40" s="504">
        <f t="shared" si="1"/>
        <v>0.0351</v>
      </c>
      <c r="Q40" s="204"/>
    </row>
    <row r="41" spans="1:17" ht="15.75" customHeight="1">
      <c r="A41" s="401"/>
      <c r="B41" s="519" t="s">
        <v>41</v>
      </c>
      <c r="C41" s="493"/>
      <c r="D41" s="527"/>
      <c r="E41" s="482"/>
      <c r="F41" s="493"/>
      <c r="G41" s="502"/>
      <c r="H41" s="503"/>
      <c r="I41" s="503"/>
      <c r="J41" s="503"/>
      <c r="K41" s="504"/>
      <c r="L41" s="502"/>
      <c r="M41" s="503"/>
      <c r="N41" s="503"/>
      <c r="O41" s="503"/>
      <c r="P41" s="504"/>
      <c r="Q41" s="204"/>
    </row>
    <row r="42" spans="1:17" ht="15.75" customHeight="1">
      <c r="A42" s="401">
        <v>26</v>
      </c>
      <c r="B42" s="518" t="s">
        <v>42</v>
      </c>
      <c r="C42" s="493">
        <v>4865054</v>
      </c>
      <c r="D42" s="526" t="s">
        <v>14</v>
      </c>
      <c r="E42" s="482" t="s">
        <v>368</v>
      </c>
      <c r="F42" s="493">
        <v>-1000</v>
      </c>
      <c r="G42" s="505">
        <v>983</v>
      </c>
      <c r="H42" s="503">
        <v>655</v>
      </c>
      <c r="I42" s="503">
        <f t="shared" si="2"/>
        <v>328</v>
      </c>
      <c r="J42" s="503">
        <f t="shared" si="3"/>
        <v>-328000</v>
      </c>
      <c r="K42" s="504">
        <f t="shared" si="0"/>
        <v>-0.328</v>
      </c>
      <c r="L42" s="505">
        <v>979641</v>
      </c>
      <c r="M42" s="503">
        <v>979449</v>
      </c>
      <c r="N42" s="503">
        <f>L42-M42</f>
        <v>192</v>
      </c>
      <c r="O42" s="503">
        <f t="shared" si="4"/>
        <v>-192000</v>
      </c>
      <c r="P42" s="504">
        <f t="shared" si="1"/>
        <v>-0.192</v>
      </c>
      <c r="Q42" s="204"/>
    </row>
    <row r="43" spans="1:17" ht="15.75" customHeight="1">
      <c r="A43" s="401">
        <v>27</v>
      </c>
      <c r="B43" s="518" t="s">
        <v>18</v>
      </c>
      <c r="C43" s="493">
        <v>4865055</v>
      </c>
      <c r="D43" s="526" t="s">
        <v>14</v>
      </c>
      <c r="E43" s="482" t="s">
        <v>368</v>
      </c>
      <c r="F43" s="493">
        <v>-1000</v>
      </c>
      <c r="G43" s="502">
        <v>996808</v>
      </c>
      <c r="H43" s="503">
        <v>996663</v>
      </c>
      <c r="I43" s="503">
        <f t="shared" si="2"/>
        <v>145</v>
      </c>
      <c r="J43" s="503">
        <f t="shared" si="3"/>
        <v>-145000</v>
      </c>
      <c r="K43" s="504">
        <f t="shared" si="0"/>
        <v>-0.145</v>
      </c>
      <c r="L43" s="502">
        <v>951089</v>
      </c>
      <c r="M43" s="503">
        <v>951271</v>
      </c>
      <c r="N43" s="503">
        <f>L43-M43</f>
        <v>-182</v>
      </c>
      <c r="O43" s="503">
        <f t="shared" si="4"/>
        <v>182000</v>
      </c>
      <c r="P43" s="504">
        <f t="shared" si="1"/>
        <v>0.182</v>
      </c>
      <c r="Q43" s="204"/>
    </row>
    <row r="44" spans="1:17" ht="15.75" customHeight="1">
      <c r="A44" s="401"/>
      <c r="B44" s="519" t="s">
        <v>43</v>
      </c>
      <c r="C44" s="493"/>
      <c r="D44" s="527"/>
      <c r="E44" s="482"/>
      <c r="F44" s="493"/>
      <c r="G44" s="502"/>
      <c r="H44" s="503"/>
      <c r="I44" s="503"/>
      <c r="J44" s="503"/>
      <c r="K44" s="504"/>
      <c r="L44" s="502"/>
      <c r="M44" s="503"/>
      <c r="N44" s="503"/>
      <c r="O44" s="503"/>
      <c r="P44" s="504"/>
      <c r="Q44" s="204"/>
    </row>
    <row r="45" spans="1:17" ht="15.75" customHeight="1">
      <c r="A45" s="401">
        <v>28</v>
      </c>
      <c r="B45" s="518" t="s">
        <v>44</v>
      </c>
      <c r="C45" s="493">
        <v>4865056</v>
      </c>
      <c r="D45" s="526" t="s">
        <v>14</v>
      </c>
      <c r="E45" s="482" t="s">
        <v>368</v>
      </c>
      <c r="F45" s="493">
        <v>-1000</v>
      </c>
      <c r="G45" s="502">
        <v>997734</v>
      </c>
      <c r="H45" s="503">
        <v>997974</v>
      </c>
      <c r="I45" s="503">
        <f t="shared" si="2"/>
        <v>-240</v>
      </c>
      <c r="J45" s="503">
        <f t="shared" si="3"/>
        <v>240000</v>
      </c>
      <c r="K45" s="504">
        <f t="shared" si="0"/>
        <v>0.24</v>
      </c>
      <c r="L45" s="502">
        <v>960075</v>
      </c>
      <c r="M45" s="503">
        <v>961365</v>
      </c>
      <c r="N45" s="503">
        <f>L45-M45</f>
        <v>-1290</v>
      </c>
      <c r="O45" s="503">
        <f t="shared" si="4"/>
        <v>1290000</v>
      </c>
      <c r="P45" s="504">
        <f t="shared" si="1"/>
        <v>1.29</v>
      </c>
      <c r="Q45" s="204"/>
    </row>
    <row r="46" spans="1:17" ht="15.75" customHeight="1">
      <c r="A46" s="401"/>
      <c r="B46" s="520" t="s">
        <v>48</v>
      </c>
      <c r="C46" s="493"/>
      <c r="D46" s="526"/>
      <c r="E46" s="482"/>
      <c r="F46" s="493"/>
      <c r="G46" s="502"/>
      <c r="H46" s="503"/>
      <c r="I46" s="503"/>
      <c r="J46" s="503"/>
      <c r="K46" s="504"/>
      <c r="L46" s="502"/>
      <c r="M46" s="503"/>
      <c r="N46" s="503"/>
      <c r="O46" s="503"/>
      <c r="P46" s="504"/>
      <c r="Q46" s="204"/>
    </row>
    <row r="47" spans="1:17" ht="15.75" customHeight="1">
      <c r="A47" s="401"/>
      <c r="B47" s="520" t="s">
        <v>49</v>
      </c>
      <c r="C47" s="493"/>
      <c r="D47" s="526"/>
      <c r="E47" s="482"/>
      <c r="F47" s="493"/>
      <c r="G47" s="502"/>
      <c r="H47" s="503"/>
      <c r="I47" s="503"/>
      <c r="J47" s="503"/>
      <c r="K47" s="504"/>
      <c r="L47" s="502"/>
      <c r="M47" s="503"/>
      <c r="N47" s="503"/>
      <c r="O47" s="503"/>
      <c r="P47" s="504"/>
      <c r="Q47" s="204"/>
    </row>
    <row r="48" spans="1:17" ht="15.75" customHeight="1">
      <c r="A48" s="401"/>
      <c r="B48" s="520" t="s">
        <v>50</v>
      </c>
      <c r="C48" s="493"/>
      <c r="D48" s="526"/>
      <c r="E48" s="482"/>
      <c r="F48" s="493"/>
      <c r="G48" s="502"/>
      <c r="H48" s="503"/>
      <c r="I48" s="503"/>
      <c r="J48" s="503"/>
      <c r="K48" s="504"/>
      <c r="L48" s="502"/>
      <c r="M48" s="503"/>
      <c r="N48" s="503"/>
      <c r="O48" s="503"/>
      <c r="P48" s="504"/>
      <c r="Q48" s="204"/>
    </row>
    <row r="49" spans="1:17" ht="15.75" customHeight="1">
      <c r="A49" s="401">
        <v>29</v>
      </c>
      <c r="B49" s="518" t="s">
        <v>51</v>
      </c>
      <c r="C49" s="493">
        <v>4864843</v>
      </c>
      <c r="D49" s="526" t="s">
        <v>14</v>
      </c>
      <c r="E49" s="482" t="s">
        <v>368</v>
      </c>
      <c r="F49" s="493">
        <v>1000</v>
      </c>
      <c r="G49" s="502">
        <v>256</v>
      </c>
      <c r="H49" s="503">
        <v>216</v>
      </c>
      <c r="I49" s="503">
        <f t="shared" si="2"/>
        <v>40</v>
      </c>
      <c r="J49" s="503">
        <f t="shared" si="3"/>
        <v>40000</v>
      </c>
      <c r="K49" s="504">
        <f t="shared" si="0"/>
        <v>0.04</v>
      </c>
      <c r="L49" s="502">
        <v>12301</v>
      </c>
      <c r="M49" s="503">
        <v>12154</v>
      </c>
      <c r="N49" s="503">
        <f>L49-M49</f>
        <v>147</v>
      </c>
      <c r="O49" s="503">
        <f t="shared" si="4"/>
        <v>147000</v>
      </c>
      <c r="P49" s="504">
        <f t="shared" si="1"/>
        <v>0.147</v>
      </c>
      <c r="Q49" s="204"/>
    </row>
    <row r="50" spans="1:17" ht="15.75" customHeight="1" thickBot="1">
      <c r="A50" s="404">
        <v>30</v>
      </c>
      <c r="B50" s="521" t="s">
        <v>52</v>
      </c>
      <c r="C50" s="476">
        <v>4864844</v>
      </c>
      <c r="D50" s="528" t="s">
        <v>14</v>
      </c>
      <c r="E50" s="483" t="s">
        <v>368</v>
      </c>
      <c r="F50" s="476">
        <v>1000</v>
      </c>
      <c r="G50" s="507">
        <v>998907</v>
      </c>
      <c r="H50" s="508">
        <v>998869</v>
      </c>
      <c r="I50" s="508">
        <f t="shared" si="2"/>
        <v>38</v>
      </c>
      <c r="J50" s="508">
        <f t="shared" si="3"/>
        <v>38000</v>
      </c>
      <c r="K50" s="509">
        <f t="shared" si="0"/>
        <v>0.038</v>
      </c>
      <c r="L50" s="507">
        <v>3104</v>
      </c>
      <c r="M50" s="508">
        <v>3085</v>
      </c>
      <c r="N50" s="508">
        <f>L50-M50</f>
        <v>19</v>
      </c>
      <c r="O50" s="508">
        <f t="shared" si="4"/>
        <v>19000</v>
      </c>
      <c r="P50" s="509">
        <f t="shared" si="1"/>
        <v>0.019</v>
      </c>
      <c r="Q50" s="205"/>
    </row>
    <row r="51" spans="1:17" ht="15.75" customHeight="1" thickTop="1">
      <c r="A51" s="400"/>
      <c r="B51" s="522"/>
      <c r="C51" s="47"/>
      <c r="D51" s="527"/>
      <c r="E51" s="482"/>
      <c r="F51" s="47"/>
      <c r="G51" s="510"/>
      <c r="H51" s="503"/>
      <c r="I51" s="503"/>
      <c r="J51" s="503"/>
      <c r="K51" s="503"/>
      <c r="L51" s="510"/>
      <c r="M51" s="503"/>
      <c r="N51" s="503"/>
      <c r="O51" s="503"/>
      <c r="P51" s="503"/>
      <c r="Q51" s="27"/>
    </row>
    <row r="52" spans="1:17" ht="21.75" customHeight="1" thickBot="1">
      <c r="A52" s="402"/>
      <c r="B52" s="525" t="s">
        <v>333</v>
      </c>
      <c r="C52" s="47"/>
      <c r="D52" s="527"/>
      <c r="E52" s="482"/>
      <c r="F52" s="47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243" t="str">
        <f>Q1</f>
        <v>AUGUST 2010</v>
      </c>
    </row>
    <row r="53" spans="1:17" ht="15.75" customHeight="1" thickTop="1">
      <c r="A53" s="399"/>
      <c r="B53" s="517" t="s">
        <v>53</v>
      </c>
      <c r="C53" s="473"/>
      <c r="D53" s="529"/>
      <c r="E53" s="529"/>
      <c r="F53" s="473"/>
      <c r="G53" s="511"/>
      <c r="H53" s="510"/>
      <c r="I53" s="510"/>
      <c r="J53" s="510"/>
      <c r="K53" s="512"/>
      <c r="L53" s="511"/>
      <c r="M53" s="510"/>
      <c r="N53" s="510"/>
      <c r="O53" s="510"/>
      <c r="P53" s="512"/>
      <c r="Q53" s="203"/>
    </row>
    <row r="54" spans="1:17" ht="15.75" customHeight="1">
      <c r="A54" s="401">
        <v>31</v>
      </c>
      <c r="B54" s="522" t="s">
        <v>90</v>
      </c>
      <c r="C54" s="493">
        <v>4865169</v>
      </c>
      <c r="D54" s="527" t="s">
        <v>14</v>
      </c>
      <c r="E54" s="482" t="s">
        <v>368</v>
      </c>
      <c r="F54" s="493">
        <v>1000</v>
      </c>
      <c r="G54" s="505">
        <v>13</v>
      </c>
      <c r="H54" s="506">
        <v>12</v>
      </c>
      <c r="I54" s="503">
        <f t="shared" si="2"/>
        <v>1</v>
      </c>
      <c r="J54" s="503">
        <f t="shared" si="3"/>
        <v>1000</v>
      </c>
      <c r="K54" s="504">
        <f t="shared" si="0"/>
        <v>0.001</v>
      </c>
      <c r="L54" s="505">
        <v>48152</v>
      </c>
      <c r="M54" s="506">
        <v>47396</v>
      </c>
      <c r="N54" s="503">
        <f>L54-M54</f>
        <v>756</v>
      </c>
      <c r="O54" s="503">
        <f t="shared" si="4"/>
        <v>756000</v>
      </c>
      <c r="P54" s="504">
        <f t="shared" si="1"/>
        <v>0.756</v>
      </c>
      <c r="Q54" s="204"/>
    </row>
    <row r="55" spans="1:17" ht="15.75" customHeight="1">
      <c r="A55" s="401"/>
      <c r="B55" s="519" t="s">
        <v>329</v>
      </c>
      <c r="C55" s="493"/>
      <c r="D55" s="527"/>
      <c r="E55" s="482"/>
      <c r="F55" s="493"/>
      <c r="G55" s="505"/>
      <c r="H55" s="506"/>
      <c r="I55" s="503"/>
      <c r="J55" s="503"/>
      <c r="K55" s="504"/>
      <c r="L55" s="505"/>
      <c r="M55" s="506"/>
      <c r="N55" s="503"/>
      <c r="O55" s="503"/>
      <c r="P55" s="504"/>
      <c r="Q55" s="204"/>
    </row>
    <row r="56" spans="1:17" ht="15.75" customHeight="1">
      <c r="A56" s="401">
        <v>32</v>
      </c>
      <c r="B56" s="518" t="s">
        <v>328</v>
      </c>
      <c r="C56" s="493">
        <v>4864824</v>
      </c>
      <c r="D56" s="527" t="s">
        <v>14</v>
      </c>
      <c r="E56" s="482" t="s">
        <v>368</v>
      </c>
      <c r="F56" s="493">
        <v>100</v>
      </c>
      <c r="G56" s="502">
        <v>7113</v>
      </c>
      <c r="H56" s="503">
        <v>7148</v>
      </c>
      <c r="I56" s="503">
        <f t="shared" si="2"/>
        <v>-35</v>
      </c>
      <c r="J56" s="503">
        <f t="shared" si="3"/>
        <v>-3500</v>
      </c>
      <c r="K56" s="504">
        <f t="shared" si="0"/>
        <v>-0.0035</v>
      </c>
      <c r="L56" s="502">
        <v>42069</v>
      </c>
      <c r="M56" s="503">
        <v>39714</v>
      </c>
      <c r="N56" s="503">
        <f>L56-M56</f>
        <v>2355</v>
      </c>
      <c r="O56" s="503">
        <f t="shared" si="4"/>
        <v>235500</v>
      </c>
      <c r="P56" s="504">
        <f t="shared" si="1"/>
        <v>0.2355</v>
      </c>
      <c r="Q56" s="204"/>
    </row>
    <row r="57" spans="1:17" ht="15.75" customHeight="1">
      <c r="A57" s="401"/>
      <c r="B57" s="518"/>
      <c r="C57" s="493"/>
      <c r="D57" s="526"/>
      <c r="E57" s="482"/>
      <c r="F57" s="493"/>
      <c r="G57" s="502"/>
      <c r="H57" s="503"/>
      <c r="I57" s="503"/>
      <c r="J57" s="503"/>
      <c r="K57" s="504"/>
      <c r="L57" s="502"/>
      <c r="M57" s="503"/>
      <c r="N57" s="503"/>
      <c r="O57" s="503"/>
      <c r="P57" s="504"/>
      <c r="Q57" s="204"/>
    </row>
    <row r="58" spans="1:17" ht="15.75" customHeight="1">
      <c r="A58" s="401"/>
      <c r="B58" s="432" t="s">
        <v>59</v>
      </c>
      <c r="C58" s="495"/>
      <c r="D58" s="530"/>
      <c r="E58" s="530"/>
      <c r="F58" s="495"/>
      <c r="G58" s="502"/>
      <c r="H58" s="503"/>
      <c r="I58" s="503"/>
      <c r="J58" s="503"/>
      <c r="K58" s="504"/>
      <c r="L58" s="502"/>
      <c r="M58" s="503"/>
      <c r="N58" s="503"/>
      <c r="O58" s="503"/>
      <c r="P58" s="504"/>
      <c r="Q58" s="204"/>
    </row>
    <row r="59" spans="1:17" ht="15.75" customHeight="1">
      <c r="A59" s="401"/>
      <c r="B59" s="523" t="s">
        <v>60</v>
      </c>
      <c r="C59" s="495">
        <v>4902518</v>
      </c>
      <c r="D59" s="531" t="s">
        <v>14</v>
      </c>
      <c r="E59" s="482" t="s">
        <v>368</v>
      </c>
      <c r="F59" s="495">
        <v>100</v>
      </c>
      <c r="G59" s="505">
        <v>4418</v>
      </c>
      <c r="H59" s="503">
        <v>4407</v>
      </c>
      <c r="I59" s="503">
        <f>G59-H59</f>
        <v>11</v>
      </c>
      <c r="J59" s="503">
        <f>$F59*I59</f>
        <v>1100</v>
      </c>
      <c r="K59" s="504">
        <f>J59/1000000</f>
        <v>0.0011</v>
      </c>
      <c r="L59" s="505">
        <v>15473</v>
      </c>
      <c r="M59" s="503">
        <v>15436</v>
      </c>
      <c r="N59" s="503">
        <f>L59-M59</f>
        <v>37</v>
      </c>
      <c r="O59" s="503">
        <f>$F59*N59</f>
        <v>3700</v>
      </c>
      <c r="P59" s="504">
        <f>O59/1000000</f>
        <v>0.0037</v>
      </c>
      <c r="Q59" s="204"/>
    </row>
    <row r="60" spans="1:17" ht="24" customHeight="1">
      <c r="A60" s="401">
        <v>33</v>
      </c>
      <c r="B60" s="523" t="s">
        <v>60</v>
      </c>
      <c r="C60" s="495">
        <v>4865090</v>
      </c>
      <c r="D60" s="531" t="s">
        <v>14</v>
      </c>
      <c r="E60" s="482" t="s">
        <v>368</v>
      </c>
      <c r="F60" s="495">
        <v>100</v>
      </c>
      <c r="G60" s="505">
        <v>5318</v>
      </c>
      <c r="H60" s="503">
        <v>5296</v>
      </c>
      <c r="I60" s="503">
        <f>G60-H60</f>
        <v>22</v>
      </c>
      <c r="J60" s="503">
        <f>$F60*I60</f>
        <v>2200</v>
      </c>
      <c r="K60" s="504">
        <f>J60/1000000</f>
        <v>0.0022</v>
      </c>
      <c r="L60" s="505">
        <v>5845</v>
      </c>
      <c r="M60" s="503">
        <v>5022</v>
      </c>
      <c r="N60" s="503">
        <f>L60-M60</f>
        <v>823</v>
      </c>
      <c r="O60" s="503">
        <f>$F60*N60</f>
        <v>82300</v>
      </c>
      <c r="P60" s="504">
        <f>O60/1000000</f>
        <v>0.0823</v>
      </c>
      <c r="Q60" s="650" t="s">
        <v>398</v>
      </c>
    </row>
    <row r="61" spans="1:17" ht="16.5">
      <c r="A61" s="401">
        <v>34</v>
      </c>
      <c r="B61" s="523" t="s">
        <v>61</v>
      </c>
      <c r="C61" s="495">
        <v>4902519</v>
      </c>
      <c r="D61" s="531" t="s">
        <v>14</v>
      </c>
      <c r="E61" s="482" t="s">
        <v>368</v>
      </c>
      <c r="F61" s="495">
        <v>100</v>
      </c>
      <c r="G61" s="502">
        <v>7015</v>
      </c>
      <c r="H61" s="503">
        <v>6993</v>
      </c>
      <c r="I61" s="503">
        <f>G61-H61</f>
        <v>22</v>
      </c>
      <c r="J61" s="503">
        <f>$F61*I61</f>
        <v>2200</v>
      </c>
      <c r="K61" s="504">
        <f>J61/1000000</f>
        <v>0.0022</v>
      </c>
      <c r="L61" s="502">
        <v>24475</v>
      </c>
      <c r="M61" s="503">
        <v>23593</v>
      </c>
      <c r="N61" s="503">
        <f>L61-M61</f>
        <v>882</v>
      </c>
      <c r="O61" s="503">
        <f>$F61*N61</f>
        <v>88200</v>
      </c>
      <c r="P61" s="504">
        <f>O61/1000000</f>
        <v>0.0882</v>
      </c>
      <c r="Q61" s="204"/>
    </row>
    <row r="62" spans="1:17" ht="15.75" customHeight="1">
      <c r="A62" s="401">
        <v>35</v>
      </c>
      <c r="B62" s="523" t="s">
        <v>62</v>
      </c>
      <c r="C62" s="495">
        <v>4902520</v>
      </c>
      <c r="D62" s="531" t="s">
        <v>14</v>
      </c>
      <c r="E62" s="482" t="s">
        <v>368</v>
      </c>
      <c r="F62" s="495">
        <v>100</v>
      </c>
      <c r="G62" s="502">
        <v>11253</v>
      </c>
      <c r="H62" s="503">
        <v>10322</v>
      </c>
      <c r="I62" s="503">
        <f>G62-H62</f>
        <v>931</v>
      </c>
      <c r="J62" s="503">
        <f>$F62*I62</f>
        <v>93100</v>
      </c>
      <c r="K62" s="504">
        <f>J62/1000000</f>
        <v>0.0931</v>
      </c>
      <c r="L62" s="502">
        <v>31573</v>
      </c>
      <c r="M62" s="503">
        <v>30961</v>
      </c>
      <c r="N62" s="503">
        <f>L62-M62</f>
        <v>612</v>
      </c>
      <c r="O62" s="503">
        <f>$F62*N62</f>
        <v>61200</v>
      </c>
      <c r="P62" s="504">
        <f>O62/1000000</f>
        <v>0.0612</v>
      </c>
      <c r="Q62" s="204"/>
    </row>
    <row r="63" spans="1:17" ht="15.75" customHeight="1">
      <c r="A63" s="401"/>
      <c r="B63" s="432" t="s">
        <v>63</v>
      </c>
      <c r="C63" s="495"/>
      <c r="D63" s="530"/>
      <c r="E63" s="530"/>
      <c r="F63" s="495"/>
      <c r="G63" s="502"/>
      <c r="H63" s="503"/>
      <c r="I63" s="503"/>
      <c r="J63" s="503"/>
      <c r="K63" s="504"/>
      <c r="L63" s="502"/>
      <c r="M63" s="503"/>
      <c r="N63" s="503"/>
      <c r="O63" s="503"/>
      <c r="P63" s="504"/>
      <c r="Q63" s="204"/>
    </row>
    <row r="64" spans="1:17" ht="15.75" customHeight="1">
      <c r="A64" s="401">
        <v>36</v>
      </c>
      <c r="B64" s="523" t="s">
        <v>64</v>
      </c>
      <c r="C64" s="495">
        <v>4902521</v>
      </c>
      <c r="D64" s="531" t="s">
        <v>14</v>
      </c>
      <c r="E64" s="482" t="s">
        <v>368</v>
      </c>
      <c r="F64" s="495">
        <v>100</v>
      </c>
      <c r="G64" s="502">
        <v>23277</v>
      </c>
      <c r="H64" s="503">
        <v>22919</v>
      </c>
      <c r="I64" s="503">
        <f aca="true" t="shared" si="5" ref="I64:I70">G64-H64</f>
        <v>358</v>
      </c>
      <c r="J64" s="503">
        <f aca="true" t="shared" si="6" ref="J64:J70">$F64*I64</f>
        <v>35800</v>
      </c>
      <c r="K64" s="504">
        <f aca="true" t="shared" si="7" ref="K64:K70">J64/1000000</f>
        <v>0.0358</v>
      </c>
      <c r="L64" s="502">
        <v>8450</v>
      </c>
      <c r="M64" s="503">
        <v>8252</v>
      </c>
      <c r="N64" s="503">
        <f aca="true" t="shared" si="8" ref="N64:N70">L64-M64</f>
        <v>198</v>
      </c>
      <c r="O64" s="503">
        <f aca="true" t="shared" si="9" ref="O64:O70">$F64*N64</f>
        <v>19800</v>
      </c>
      <c r="P64" s="504">
        <f aca="true" t="shared" si="10" ref="P64:P70">O64/1000000</f>
        <v>0.0198</v>
      </c>
      <c r="Q64" s="204"/>
    </row>
    <row r="65" spans="1:17" ht="15.75" customHeight="1">
      <c r="A65" s="401">
        <v>37</v>
      </c>
      <c r="B65" s="523" t="s">
        <v>65</v>
      </c>
      <c r="C65" s="495">
        <v>4902522</v>
      </c>
      <c r="D65" s="531" t="s">
        <v>14</v>
      </c>
      <c r="E65" s="482" t="s">
        <v>368</v>
      </c>
      <c r="F65" s="495">
        <v>100</v>
      </c>
      <c r="G65" s="502">
        <v>768</v>
      </c>
      <c r="H65" s="503">
        <v>759</v>
      </c>
      <c r="I65" s="503">
        <f t="shared" si="5"/>
        <v>9</v>
      </c>
      <c r="J65" s="503">
        <f t="shared" si="6"/>
        <v>900</v>
      </c>
      <c r="K65" s="504">
        <f t="shared" si="7"/>
        <v>0.0009</v>
      </c>
      <c r="L65" s="502">
        <v>184</v>
      </c>
      <c r="M65" s="503">
        <v>182</v>
      </c>
      <c r="N65" s="503">
        <f t="shared" si="8"/>
        <v>2</v>
      </c>
      <c r="O65" s="503">
        <f t="shared" si="9"/>
        <v>200</v>
      </c>
      <c r="P65" s="504">
        <f t="shared" si="10"/>
        <v>0.0002</v>
      </c>
      <c r="Q65" s="204"/>
    </row>
    <row r="66" spans="1:17" ht="15.75" customHeight="1">
      <c r="A66" s="401">
        <v>38</v>
      </c>
      <c r="B66" s="523" t="s">
        <v>66</v>
      </c>
      <c r="C66" s="495">
        <v>4902523</v>
      </c>
      <c r="D66" s="531" t="s">
        <v>14</v>
      </c>
      <c r="E66" s="482" t="s">
        <v>368</v>
      </c>
      <c r="F66" s="495">
        <v>100</v>
      </c>
      <c r="G66" s="502">
        <v>999815</v>
      </c>
      <c r="H66" s="503">
        <v>999815</v>
      </c>
      <c r="I66" s="503">
        <f t="shared" si="5"/>
        <v>0</v>
      </c>
      <c r="J66" s="503">
        <f t="shared" si="6"/>
        <v>0</v>
      </c>
      <c r="K66" s="504">
        <f t="shared" si="7"/>
        <v>0</v>
      </c>
      <c r="L66" s="505">
        <v>999943</v>
      </c>
      <c r="M66" s="503">
        <v>999943</v>
      </c>
      <c r="N66" s="503">
        <f t="shared" si="8"/>
        <v>0</v>
      </c>
      <c r="O66" s="503">
        <f t="shared" si="9"/>
        <v>0</v>
      </c>
      <c r="P66" s="504">
        <f t="shared" si="10"/>
        <v>0</v>
      </c>
      <c r="Q66" s="204"/>
    </row>
    <row r="67" spans="1:17" ht="15.75" customHeight="1">
      <c r="A67" s="401">
        <v>39</v>
      </c>
      <c r="B67" s="523" t="s">
        <v>67</v>
      </c>
      <c r="C67" s="495">
        <v>4902524</v>
      </c>
      <c r="D67" s="531" t="s">
        <v>14</v>
      </c>
      <c r="E67" s="482" t="s">
        <v>368</v>
      </c>
      <c r="F67" s="495">
        <v>100</v>
      </c>
      <c r="G67" s="505">
        <v>0</v>
      </c>
      <c r="H67" s="506">
        <v>0</v>
      </c>
      <c r="I67" s="503">
        <f t="shared" si="5"/>
        <v>0</v>
      </c>
      <c r="J67" s="503">
        <f t="shared" si="6"/>
        <v>0</v>
      </c>
      <c r="K67" s="504">
        <f t="shared" si="7"/>
        <v>0</v>
      </c>
      <c r="L67" s="505">
        <v>0</v>
      </c>
      <c r="M67" s="506">
        <v>0</v>
      </c>
      <c r="N67" s="503">
        <f t="shared" si="8"/>
        <v>0</v>
      </c>
      <c r="O67" s="503">
        <f t="shared" si="9"/>
        <v>0</v>
      </c>
      <c r="P67" s="504">
        <f t="shared" si="10"/>
        <v>0</v>
      </c>
      <c r="Q67" s="204"/>
    </row>
    <row r="68" spans="1:17" ht="15.75" customHeight="1">
      <c r="A68" s="401">
        <v>40</v>
      </c>
      <c r="B68" s="523" t="s">
        <v>68</v>
      </c>
      <c r="C68" s="495">
        <v>4902525</v>
      </c>
      <c r="D68" s="531" t="s">
        <v>14</v>
      </c>
      <c r="E68" s="482" t="s">
        <v>368</v>
      </c>
      <c r="F68" s="495">
        <v>100</v>
      </c>
      <c r="G68" s="505">
        <v>0</v>
      </c>
      <c r="H68" s="506">
        <v>0</v>
      </c>
      <c r="I68" s="503">
        <f t="shared" si="5"/>
        <v>0</v>
      </c>
      <c r="J68" s="503">
        <f t="shared" si="6"/>
        <v>0</v>
      </c>
      <c r="K68" s="504">
        <f t="shared" si="7"/>
        <v>0</v>
      </c>
      <c r="L68" s="505">
        <v>0</v>
      </c>
      <c r="M68" s="506">
        <v>0</v>
      </c>
      <c r="N68" s="503">
        <f t="shared" si="8"/>
        <v>0</v>
      </c>
      <c r="O68" s="503">
        <f t="shared" si="9"/>
        <v>0</v>
      </c>
      <c r="P68" s="504">
        <f t="shared" si="10"/>
        <v>0</v>
      </c>
      <c r="Q68" s="204"/>
    </row>
    <row r="69" spans="1:17" ht="15.75" customHeight="1">
      <c r="A69" s="401">
        <v>41</v>
      </c>
      <c r="B69" s="523" t="s">
        <v>69</v>
      </c>
      <c r="C69" s="495">
        <v>4902526</v>
      </c>
      <c r="D69" s="531" t="s">
        <v>14</v>
      </c>
      <c r="E69" s="482" t="s">
        <v>368</v>
      </c>
      <c r="F69" s="495">
        <v>100</v>
      </c>
      <c r="G69" s="502">
        <v>8938</v>
      </c>
      <c r="H69" s="503">
        <v>8777</v>
      </c>
      <c r="I69" s="503">
        <f t="shared" si="5"/>
        <v>161</v>
      </c>
      <c r="J69" s="503">
        <f t="shared" si="6"/>
        <v>16100</v>
      </c>
      <c r="K69" s="504">
        <f t="shared" si="7"/>
        <v>0.0161</v>
      </c>
      <c r="L69" s="502">
        <v>8201</v>
      </c>
      <c r="M69" s="503">
        <v>7972</v>
      </c>
      <c r="N69" s="503">
        <f t="shared" si="8"/>
        <v>229</v>
      </c>
      <c r="O69" s="503">
        <f t="shared" si="9"/>
        <v>22900</v>
      </c>
      <c r="P69" s="504">
        <f t="shared" si="10"/>
        <v>0.0229</v>
      </c>
      <c r="Q69" s="204"/>
    </row>
    <row r="70" spans="1:17" ht="15.75" customHeight="1">
      <c r="A70" s="401">
        <v>42</v>
      </c>
      <c r="B70" s="523" t="s">
        <v>70</v>
      </c>
      <c r="C70" s="495">
        <v>4902527</v>
      </c>
      <c r="D70" s="531" t="s">
        <v>14</v>
      </c>
      <c r="E70" s="482" t="s">
        <v>368</v>
      </c>
      <c r="F70" s="495">
        <v>100</v>
      </c>
      <c r="G70" s="502">
        <v>998027</v>
      </c>
      <c r="H70" s="503">
        <v>998059</v>
      </c>
      <c r="I70" s="503">
        <f t="shared" si="5"/>
        <v>-32</v>
      </c>
      <c r="J70" s="503">
        <f t="shared" si="6"/>
        <v>-3200</v>
      </c>
      <c r="K70" s="504">
        <f t="shared" si="7"/>
        <v>-0.0032</v>
      </c>
      <c r="L70" s="505">
        <v>999961</v>
      </c>
      <c r="M70" s="506">
        <v>999970</v>
      </c>
      <c r="N70" s="503">
        <f t="shared" si="8"/>
        <v>-9</v>
      </c>
      <c r="O70" s="503">
        <f t="shared" si="9"/>
        <v>-900</v>
      </c>
      <c r="P70" s="504">
        <f t="shared" si="10"/>
        <v>-0.0009</v>
      </c>
      <c r="Q70" s="204"/>
    </row>
    <row r="71" spans="1:17" ht="15.75" customHeight="1">
      <c r="A71" s="401"/>
      <c r="B71" s="432" t="s">
        <v>71</v>
      </c>
      <c r="C71" s="495"/>
      <c r="D71" s="530"/>
      <c r="E71" s="530"/>
      <c r="F71" s="495"/>
      <c r="G71" s="502"/>
      <c r="H71" s="503"/>
      <c r="I71" s="503"/>
      <c r="J71" s="503"/>
      <c r="K71" s="504"/>
      <c r="L71" s="502"/>
      <c r="M71" s="503"/>
      <c r="N71" s="503"/>
      <c r="O71" s="503"/>
      <c r="P71" s="504"/>
      <c r="Q71" s="204"/>
    </row>
    <row r="72" spans="1:17" ht="15.75" customHeight="1">
      <c r="A72" s="401">
        <v>43</v>
      </c>
      <c r="B72" s="523" t="s">
        <v>72</v>
      </c>
      <c r="C72" s="495">
        <v>4902529</v>
      </c>
      <c r="D72" s="531" t="s">
        <v>14</v>
      </c>
      <c r="E72" s="482" t="s">
        <v>368</v>
      </c>
      <c r="F72" s="495">
        <v>500</v>
      </c>
      <c r="G72" s="502">
        <v>3064</v>
      </c>
      <c r="H72" s="503">
        <v>3060</v>
      </c>
      <c r="I72" s="503">
        <f>G72-H72</f>
        <v>4</v>
      </c>
      <c r="J72" s="503">
        <f>$F72*I72</f>
        <v>2000</v>
      </c>
      <c r="K72" s="504">
        <f>J72/1000000</f>
        <v>0.002</v>
      </c>
      <c r="L72" s="502">
        <v>25136</v>
      </c>
      <c r="M72" s="503">
        <v>24657</v>
      </c>
      <c r="N72" s="503">
        <f>L72-M72</f>
        <v>479</v>
      </c>
      <c r="O72" s="503">
        <f>$F72*N72</f>
        <v>239500</v>
      </c>
      <c r="P72" s="504">
        <f>O72/1000000</f>
        <v>0.2395</v>
      </c>
      <c r="Q72" s="204"/>
    </row>
    <row r="73" spans="1:17" ht="15.75" customHeight="1">
      <c r="A73" s="401">
        <v>44</v>
      </c>
      <c r="B73" s="523" t="s">
        <v>73</v>
      </c>
      <c r="C73" s="495">
        <v>4902530</v>
      </c>
      <c r="D73" s="531" t="s">
        <v>14</v>
      </c>
      <c r="E73" s="482" t="s">
        <v>368</v>
      </c>
      <c r="F73" s="495">
        <v>500</v>
      </c>
      <c r="G73" s="502">
        <v>2849</v>
      </c>
      <c r="H73" s="503">
        <v>2848</v>
      </c>
      <c r="I73" s="503">
        <f>G73-H73</f>
        <v>1</v>
      </c>
      <c r="J73" s="503">
        <f>$F73*I73</f>
        <v>500</v>
      </c>
      <c r="K73" s="504">
        <f>J73/1000000</f>
        <v>0.0005</v>
      </c>
      <c r="L73" s="502">
        <v>17111</v>
      </c>
      <c r="M73" s="503">
        <v>16836</v>
      </c>
      <c r="N73" s="503">
        <f>L73-M73</f>
        <v>275</v>
      </c>
      <c r="O73" s="503">
        <f>$F73*N73</f>
        <v>137500</v>
      </c>
      <c r="P73" s="504">
        <f>O73/1000000</f>
        <v>0.1375</v>
      </c>
      <c r="Q73" s="204"/>
    </row>
    <row r="74" spans="1:17" ht="15.75" customHeight="1">
      <c r="A74" s="401">
        <v>45</v>
      </c>
      <c r="B74" s="523" t="s">
        <v>74</v>
      </c>
      <c r="C74" s="495">
        <v>4902531</v>
      </c>
      <c r="D74" s="531" t="s">
        <v>14</v>
      </c>
      <c r="E74" s="482" t="s">
        <v>368</v>
      </c>
      <c r="F74" s="495">
        <v>500</v>
      </c>
      <c r="G74" s="502">
        <v>2856</v>
      </c>
      <c r="H74" s="503">
        <v>2855</v>
      </c>
      <c r="I74" s="503">
        <f>G74-H74</f>
        <v>1</v>
      </c>
      <c r="J74" s="503">
        <f>$F74*I74</f>
        <v>500</v>
      </c>
      <c r="K74" s="504">
        <f>J74/1000000</f>
        <v>0.0005</v>
      </c>
      <c r="L74" s="502">
        <v>11768</v>
      </c>
      <c r="M74" s="503">
        <v>11564</v>
      </c>
      <c r="N74" s="503">
        <f>L74-M74</f>
        <v>204</v>
      </c>
      <c r="O74" s="503">
        <f>$F74*N74</f>
        <v>102000</v>
      </c>
      <c r="P74" s="504">
        <f>O74/1000000</f>
        <v>0.102</v>
      </c>
      <c r="Q74" s="204"/>
    </row>
    <row r="75" spans="1:17" ht="15.75" customHeight="1">
      <c r="A75" s="401">
        <v>46</v>
      </c>
      <c r="B75" s="523" t="s">
        <v>75</v>
      </c>
      <c r="C75" s="495">
        <v>4902532</v>
      </c>
      <c r="D75" s="531" t="s">
        <v>14</v>
      </c>
      <c r="E75" s="482" t="s">
        <v>368</v>
      </c>
      <c r="F75" s="495">
        <v>500</v>
      </c>
      <c r="G75" s="502">
        <v>2938</v>
      </c>
      <c r="H75" s="503">
        <v>2938</v>
      </c>
      <c r="I75" s="503">
        <f>G75-H75</f>
        <v>0</v>
      </c>
      <c r="J75" s="503">
        <f>$F75*I75</f>
        <v>0</v>
      </c>
      <c r="K75" s="504">
        <f>J75/1000000</f>
        <v>0</v>
      </c>
      <c r="L75" s="505">
        <v>13187</v>
      </c>
      <c r="M75" s="506">
        <v>12978</v>
      </c>
      <c r="N75" s="503">
        <f>L75-M75</f>
        <v>209</v>
      </c>
      <c r="O75" s="503">
        <f>$F75*N75</f>
        <v>104500</v>
      </c>
      <c r="P75" s="504">
        <f>O75/1000000</f>
        <v>0.1045</v>
      </c>
      <c r="Q75" s="204"/>
    </row>
    <row r="76" spans="1:17" ht="15.75" customHeight="1">
      <c r="A76" s="401"/>
      <c r="B76" s="432" t="s">
        <v>77</v>
      </c>
      <c r="C76" s="495"/>
      <c r="D76" s="530"/>
      <c r="E76" s="530"/>
      <c r="F76" s="495"/>
      <c r="G76" s="502"/>
      <c r="H76" s="503"/>
      <c r="I76" s="503"/>
      <c r="J76" s="503"/>
      <c r="K76" s="504"/>
      <c r="L76" s="502"/>
      <c r="M76" s="503"/>
      <c r="N76" s="503"/>
      <c r="O76" s="503"/>
      <c r="P76" s="504"/>
      <c r="Q76" s="204"/>
    </row>
    <row r="77" spans="1:17" ht="15.75" customHeight="1">
      <c r="A77" s="401">
        <v>47</v>
      </c>
      <c r="B77" s="523" t="s">
        <v>70</v>
      </c>
      <c r="C77" s="495">
        <v>4902535</v>
      </c>
      <c r="D77" s="531" t="s">
        <v>14</v>
      </c>
      <c r="E77" s="482" t="s">
        <v>368</v>
      </c>
      <c r="F77" s="495">
        <v>100</v>
      </c>
      <c r="G77" s="502">
        <v>999659</v>
      </c>
      <c r="H77" s="503">
        <v>999712</v>
      </c>
      <c r="I77" s="503">
        <f aca="true" t="shared" si="11" ref="I77:I82">G77-H77</f>
        <v>-53</v>
      </c>
      <c r="J77" s="503">
        <f aca="true" t="shared" si="12" ref="J77:J82">$F77*I77</f>
        <v>-5300</v>
      </c>
      <c r="K77" s="504">
        <f aca="true" t="shared" si="13" ref="K77:K82">J77/1000000</f>
        <v>-0.0053</v>
      </c>
      <c r="L77" s="502">
        <v>4519</v>
      </c>
      <c r="M77" s="503">
        <v>4412</v>
      </c>
      <c r="N77" s="503">
        <f aca="true" t="shared" si="14" ref="N77:N82">L77-M77</f>
        <v>107</v>
      </c>
      <c r="O77" s="503">
        <f aca="true" t="shared" si="15" ref="O77:O82">$F77*N77</f>
        <v>10700</v>
      </c>
      <c r="P77" s="504">
        <f aca="true" t="shared" si="16" ref="P77:P82">O77/1000000</f>
        <v>0.0107</v>
      </c>
      <c r="Q77" s="204"/>
    </row>
    <row r="78" spans="1:17" ht="15.75" customHeight="1">
      <c r="A78" s="401">
        <v>48</v>
      </c>
      <c r="B78" s="523" t="s">
        <v>78</v>
      </c>
      <c r="C78" s="495">
        <v>4902536</v>
      </c>
      <c r="D78" s="531" t="s">
        <v>14</v>
      </c>
      <c r="E78" s="482" t="s">
        <v>368</v>
      </c>
      <c r="F78" s="495">
        <v>100</v>
      </c>
      <c r="G78" s="502">
        <v>755</v>
      </c>
      <c r="H78" s="503">
        <v>735</v>
      </c>
      <c r="I78" s="503">
        <f t="shared" si="11"/>
        <v>20</v>
      </c>
      <c r="J78" s="503">
        <f t="shared" si="12"/>
        <v>2000</v>
      </c>
      <c r="K78" s="504">
        <f t="shared" si="13"/>
        <v>0.002</v>
      </c>
      <c r="L78" s="502">
        <v>11123</v>
      </c>
      <c r="M78" s="503">
        <v>10692</v>
      </c>
      <c r="N78" s="503">
        <f t="shared" si="14"/>
        <v>431</v>
      </c>
      <c r="O78" s="503">
        <f t="shared" si="15"/>
        <v>43100</v>
      </c>
      <c r="P78" s="504">
        <f t="shared" si="16"/>
        <v>0.0431</v>
      </c>
      <c r="Q78" s="204"/>
    </row>
    <row r="79" spans="1:17" ht="15.75" customHeight="1">
      <c r="A79" s="401">
        <v>49</v>
      </c>
      <c r="B79" s="523" t="s">
        <v>91</v>
      </c>
      <c r="C79" s="495">
        <v>4902537</v>
      </c>
      <c r="D79" s="531" t="s">
        <v>14</v>
      </c>
      <c r="E79" s="482" t="s">
        <v>368</v>
      </c>
      <c r="F79" s="495">
        <v>100</v>
      </c>
      <c r="G79" s="502">
        <v>1940</v>
      </c>
      <c r="H79" s="503">
        <v>1675</v>
      </c>
      <c r="I79" s="503">
        <f t="shared" si="11"/>
        <v>265</v>
      </c>
      <c r="J79" s="503">
        <f t="shared" si="12"/>
        <v>26500</v>
      </c>
      <c r="K79" s="504">
        <f t="shared" si="13"/>
        <v>0.0265</v>
      </c>
      <c r="L79" s="502">
        <v>43158</v>
      </c>
      <c r="M79" s="503">
        <v>41946</v>
      </c>
      <c r="N79" s="503">
        <f t="shared" si="14"/>
        <v>1212</v>
      </c>
      <c r="O79" s="503">
        <f t="shared" si="15"/>
        <v>121200</v>
      </c>
      <c r="P79" s="504">
        <f t="shared" si="16"/>
        <v>0.1212</v>
      </c>
      <c r="Q79" s="204"/>
    </row>
    <row r="80" spans="1:17" ht="15.75" customHeight="1">
      <c r="A80" s="401">
        <v>50</v>
      </c>
      <c r="B80" s="523" t="s">
        <v>79</v>
      </c>
      <c r="C80" s="495">
        <v>4902538</v>
      </c>
      <c r="D80" s="531" t="s">
        <v>14</v>
      </c>
      <c r="E80" s="482" t="s">
        <v>368</v>
      </c>
      <c r="F80" s="495">
        <v>100</v>
      </c>
      <c r="G80" s="502">
        <v>4555</v>
      </c>
      <c r="H80" s="503">
        <v>4300</v>
      </c>
      <c r="I80" s="503">
        <f t="shared" si="11"/>
        <v>255</v>
      </c>
      <c r="J80" s="503">
        <f t="shared" si="12"/>
        <v>25500</v>
      </c>
      <c r="K80" s="504">
        <f t="shared" si="13"/>
        <v>0.0255</v>
      </c>
      <c r="L80" s="502">
        <v>18492</v>
      </c>
      <c r="M80" s="503">
        <v>18124</v>
      </c>
      <c r="N80" s="503">
        <f t="shared" si="14"/>
        <v>368</v>
      </c>
      <c r="O80" s="503">
        <f t="shared" si="15"/>
        <v>36800</v>
      </c>
      <c r="P80" s="504">
        <f t="shared" si="16"/>
        <v>0.0368</v>
      </c>
      <c r="Q80" s="204"/>
    </row>
    <row r="81" spans="1:17" ht="15.75" customHeight="1">
      <c r="A81" s="401">
        <v>51</v>
      </c>
      <c r="B81" s="523" t="s">
        <v>80</v>
      </c>
      <c r="C81" s="495">
        <v>4902539</v>
      </c>
      <c r="D81" s="531" t="s">
        <v>14</v>
      </c>
      <c r="E81" s="482" t="s">
        <v>368</v>
      </c>
      <c r="F81" s="495">
        <v>100</v>
      </c>
      <c r="G81" s="502">
        <v>999971</v>
      </c>
      <c r="H81" s="503">
        <v>999982</v>
      </c>
      <c r="I81" s="503">
        <f t="shared" si="11"/>
        <v>-11</v>
      </c>
      <c r="J81" s="503">
        <f t="shared" si="12"/>
        <v>-1100</v>
      </c>
      <c r="K81" s="504">
        <f t="shared" si="13"/>
        <v>-0.0011</v>
      </c>
      <c r="L81" s="502">
        <v>277</v>
      </c>
      <c r="M81" s="503">
        <v>289</v>
      </c>
      <c r="N81" s="503">
        <f t="shared" si="14"/>
        <v>-12</v>
      </c>
      <c r="O81" s="503">
        <f t="shared" si="15"/>
        <v>-1200</v>
      </c>
      <c r="P81" s="504">
        <f t="shared" si="16"/>
        <v>-0.0012</v>
      </c>
      <c r="Q81" s="204"/>
    </row>
    <row r="82" spans="1:17" ht="15.75" customHeight="1">
      <c r="A82" s="401">
        <v>52</v>
      </c>
      <c r="B82" s="523" t="s">
        <v>66</v>
      </c>
      <c r="C82" s="495">
        <v>4902540</v>
      </c>
      <c r="D82" s="531" t="s">
        <v>14</v>
      </c>
      <c r="E82" s="482" t="s">
        <v>368</v>
      </c>
      <c r="F82" s="495">
        <v>100</v>
      </c>
      <c r="G82" s="502">
        <v>15</v>
      </c>
      <c r="H82" s="503">
        <v>15</v>
      </c>
      <c r="I82" s="503">
        <f t="shared" si="11"/>
        <v>0</v>
      </c>
      <c r="J82" s="503">
        <f t="shared" si="12"/>
        <v>0</v>
      </c>
      <c r="K82" s="504">
        <f t="shared" si="13"/>
        <v>0</v>
      </c>
      <c r="L82" s="502">
        <v>13398</v>
      </c>
      <c r="M82" s="503">
        <v>13398</v>
      </c>
      <c r="N82" s="503">
        <f t="shared" si="14"/>
        <v>0</v>
      </c>
      <c r="O82" s="503">
        <f t="shared" si="15"/>
        <v>0</v>
      </c>
      <c r="P82" s="504">
        <f t="shared" si="16"/>
        <v>0</v>
      </c>
      <c r="Q82" s="204"/>
    </row>
    <row r="83" spans="1:17" ht="15.75" customHeight="1">
      <c r="A83" s="401"/>
      <c r="B83" s="523"/>
      <c r="C83" s="495"/>
      <c r="D83" s="531"/>
      <c r="E83" s="531"/>
      <c r="F83" s="495"/>
      <c r="G83" s="502"/>
      <c r="H83" s="503"/>
      <c r="I83" s="503"/>
      <c r="J83" s="503"/>
      <c r="K83" s="504"/>
      <c r="L83" s="502"/>
      <c r="M83" s="503"/>
      <c r="N83" s="503"/>
      <c r="O83" s="503"/>
      <c r="P83" s="504"/>
      <c r="Q83" s="204"/>
    </row>
    <row r="84" spans="1:17" ht="15.75" customHeight="1">
      <c r="A84" s="401"/>
      <c r="B84" s="432" t="s">
        <v>81</v>
      </c>
      <c r="C84" s="495"/>
      <c r="D84" s="530"/>
      <c r="E84" s="530"/>
      <c r="F84" s="495"/>
      <c r="G84" s="502"/>
      <c r="H84" s="503"/>
      <c r="I84" s="503"/>
      <c r="J84" s="503"/>
      <c r="K84" s="504"/>
      <c r="L84" s="502"/>
      <c r="M84" s="503"/>
      <c r="N84" s="503"/>
      <c r="O84" s="503"/>
      <c r="P84" s="504"/>
      <c r="Q84" s="204"/>
    </row>
    <row r="85" spans="1:17" ht="15.75" customHeight="1">
      <c r="A85" s="401">
        <v>53</v>
      </c>
      <c r="B85" s="523" t="s">
        <v>82</v>
      </c>
      <c r="C85" s="495">
        <v>4902541</v>
      </c>
      <c r="D85" s="531" t="s">
        <v>14</v>
      </c>
      <c r="E85" s="482" t="s">
        <v>368</v>
      </c>
      <c r="F85" s="495">
        <v>100</v>
      </c>
      <c r="G85" s="502">
        <v>88</v>
      </c>
      <c r="H85" s="503">
        <v>39</v>
      </c>
      <c r="I85" s="503">
        <f>G85-H85</f>
        <v>49</v>
      </c>
      <c r="J85" s="503">
        <f>$F85*I85</f>
        <v>4900</v>
      </c>
      <c r="K85" s="504">
        <f>J85/1000000</f>
        <v>0.0049</v>
      </c>
      <c r="L85" s="502">
        <v>50897</v>
      </c>
      <c r="M85" s="503">
        <v>49608</v>
      </c>
      <c r="N85" s="503">
        <f>L85-M85</f>
        <v>1289</v>
      </c>
      <c r="O85" s="503">
        <f>$F85*N85</f>
        <v>128900</v>
      </c>
      <c r="P85" s="504">
        <f>O85/1000000</f>
        <v>0.1289</v>
      </c>
      <c r="Q85" s="204"/>
    </row>
    <row r="86" spans="1:17" ht="15.75" customHeight="1">
      <c r="A86" s="401">
        <v>54</v>
      </c>
      <c r="B86" s="523" t="s">
        <v>83</v>
      </c>
      <c r="C86" s="495">
        <v>4902542</v>
      </c>
      <c r="D86" s="531" t="s">
        <v>14</v>
      </c>
      <c r="E86" s="482" t="s">
        <v>368</v>
      </c>
      <c r="F86" s="495">
        <v>100</v>
      </c>
      <c r="G86" s="502">
        <v>132</v>
      </c>
      <c r="H86" s="503">
        <v>95</v>
      </c>
      <c r="I86" s="503">
        <f>G86-H86</f>
        <v>37</v>
      </c>
      <c r="J86" s="503">
        <f>$F86*I86</f>
        <v>3700</v>
      </c>
      <c r="K86" s="504">
        <f>J86/1000000</f>
        <v>0.0037</v>
      </c>
      <c r="L86" s="502">
        <v>47111</v>
      </c>
      <c r="M86" s="503">
        <v>46519</v>
      </c>
      <c r="N86" s="503">
        <f>L86-M86</f>
        <v>592</v>
      </c>
      <c r="O86" s="503">
        <f>$F86*N86</f>
        <v>59200</v>
      </c>
      <c r="P86" s="504">
        <f>O86/1000000</f>
        <v>0.0592</v>
      </c>
      <c r="Q86" s="204"/>
    </row>
    <row r="87" spans="1:17" ht="15.75" customHeight="1">
      <c r="A87" s="401">
        <v>55</v>
      </c>
      <c r="B87" s="523" t="s">
        <v>84</v>
      </c>
      <c r="C87" s="495">
        <v>4902543</v>
      </c>
      <c r="D87" s="531" t="s">
        <v>14</v>
      </c>
      <c r="E87" s="482" t="s">
        <v>368</v>
      </c>
      <c r="F87" s="495">
        <v>100</v>
      </c>
      <c r="G87" s="502">
        <v>165</v>
      </c>
      <c r="H87" s="503">
        <v>112</v>
      </c>
      <c r="I87" s="503">
        <f>G87-H87</f>
        <v>53</v>
      </c>
      <c r="J87" s="503">
        <f>$F87*I87</f>
        <v>5300</v>
      </c>
      <c r="K87" s="504">
        <f>J87/1000000</f>
        <v>0.0053</v>
      </c>
      <c r="L87" s="502">
        <v>65461</v>
      </c>
      <c r="M87" s="503">
        <v>64538</v>
      </c>
      <c r="N87" s="503">
        <f>L87-M87</f>
        <v>923</v>
      </c>
      <c r="O87" s="503">
        <f>$F87*N87</f>
        <v>92300</v>
      </c>
      <c r="P87" s="504">
        <f>O87/1000000</f>
        <v>0.0923</v>
      </c>
      <c r="Q87" s="204"/>
    </row>
    <row r="88" spans="1:17" ht="15.75" customHeight="1">
      <c r="A88" s="401"/>
      <c r="B88" s="432" t="s">
        <v>36</v>
      </c>
      <c r="C88" s="495"/>
      <c r="D88" s="530"/>
      <c r="E88" s="530"/>
      <c r="F88" s="495"/>
      <c r="G88" s="502"/>
      <c r="H88" s="503"/>
      <c r="I88" s="503"/>
      <c r="J88" s="503"/>
      <c r="K88" s="504"/>
      <c r="L88" s="502"/>
      <c r="M88" s="503"/>
      <c r="N88" s="503"/>
      <c r="O88" s="503"/>
      <c r="P88" s="504"/>
      <c r="Q88" s="204"/>
    </row>
    <row r="89" spans="1:17" ht="15.75" customHeight="1">
      <c r="A89" s="401">
        <v>56</v>
      </c>
      <c r="B89" s="523" t="s">
        <v>76</v>
      </c>
      <c r="C89" s="495">
        <v>4864807</v>
      </c>
      <c r="D89" s="531" t="s">
        <v>14</v>
      </c>
      <c r="E89" s="482" t="s">
        <v>368</v>
      </c>
      <c r="F89" s="495">
        <v>100</v>
      </c>
      <c r="G89" s="505">
        <v>64249</v>
      </c>
      <c r="H89" s="503">
        <v>62063</v>
      </c>
      <c r="I89" s="503">
        <f>G89-H89</f>
        <v>2186</v>
      </c>
      <c r="J89" s="503">
        <f>$F89*I89</f>
        <v>218600</v>
      </c>
      <c r="K89" s="504">
        <f>J89/1000000</f>
        <v>0.2186</v>
      </c>
      <c r="L89" s="505">
        <v>25573</v>
      </c>
      <c r="M89" s="503">
        <v>25638</v>
      </c>
      <c r="N89" s="503">
        <f>L89-M89</f>
        <v>-65</v>
      </c>
      <c r="O89" s="503">
        <f>$F89*N89</f>
        <v>-6500</v>
      </c>
      <c r="P89" s="504">
        <f>O89/1000000</f>
        <v>-0.0065</v>
      </c>
      <c r="Q89" s="204"/>
    </row>
    <row r="90" spans="1:17" ht="15.75" customHeight="1">
      <c r="A90" s="401">
        <v>57</v>
      </c>
      <c r="B90" s="523" t="s">
        <v>262</v>
      </c>
      <c r="C90" s="495">
        <v>4865086</v>
      </c>
      <c r="D90" s="531" t="s">
        <v>14</v>
      </c>
      <c r="E90" s="482" t="s">
        <v>368</v>
      </c>
      <c r="F90" s="495">
        <v>100</v>
      </c>
      <c r="G90" s="505">
        <v>6152</v>
      </c>
      <c r="H90" s="503">
        <v>5523</v>
      </c>
      <c r="I90" s="503">
        <f>G90-H90</f>
        <v>629</v>
      </c>
      <c r="J90" s="503">
        <f>$F90*I90</f>
        <v>62900</v>
      </c>
      <c r="K90" s="504">
        <f>J90/1000000</f>
        <v>0.0629</v>
      </c>
      <c r="L90" s="505">
        <v>24670</v>
      </c>
      <c r="M90" s="503">
        <v>23313</v>
      </c>
      <c r="N90" s="503">
        <f>L90-M90</f>
        <v>1357</v>
      </c>
      <c r="O90" s="503">
        <f>$F90*N90</f>
        <v>135700</v>
      </c>
      <c r="P90" s="504">
        <f>O90/1000000</f>
        <v>0.1357</v>
      </c>
      <c r="Q90" s="204"/>
    </row>
    <row r="91" spans="1:17" ht="15.75" customHeight="1">
      <c r="A91" s="401">
        <v>58</v>
      </c>
      <c r="B91" s="523" t="s">
        <v>89</v>
      </c>
      <c r="C91" s="495">
        <v>4902571</v>
      </c>
      <c r="D91" s="531" t="s">
        <v>14</v>
      </c>
      <c r="E91" s="482" t="s">
        <v>368</v>
      </c>
      <c r="F91" s="495">
        <v>-300</v>
      </c>
      <c r="G91" s="502">
        <v>999999</v>
      </c>
      <c r="H91" s="503">
        <v>999999</v>
      </c>
      <c r="I91" s="503">
        <f>G91-H91</f>
        <v>0</v>
      </c>
      <c r="J91" s="503">
        <f>$F91*I91</f>
        <v>0</v>
      </c>
      <c r="K91" s="504">
        <f>J91/1000000</f>
        <v>0</v>
      </c>
      <c r="L91" s="502">
        <v>999947</v>
      </c>
      <c r="M91" s="503">
        <v>999924</v>
      </c>
      <c r="N91" s="503">
        <f>L91-M91</f>
        <v>23</v>
      </c>
      <c r="O91" s="503">
        <f>$F91*N91</f>
        <v>-6900</v>
      </c>
      <c r="P91" s="504">
        <f>O91/1000000</f>
        <v>-0.0069</v>
      </c>
      <c r="Q91" s="204"/>
    </row>
    <row r="92" spans="1:17" ht="15.75" customHeight="1">
      <c r="A92" s="401"/>
      <c r="B92" s="523"/>
      <c r="C92" s="495"/>
      <c r="D92" s="531"/>
      <c r="E92" s="532"/>
      <c r="F92" s="495"/>
      <c r="G92" s="502"/>
      <c r="H92" s="503"/>
      <c r="I92" s="503"/>
      <c r="J92" s="503"/>
      <c r="K92" s="504"/>
      <c r="L92" s="502"/>
      <c r="M92" s="503"/>
      <c r="N92" s="503"/>
      <c r="O92" s="503"/>
      <c r="P92" s="504"/>
      <c r="Q92" s="204"/>
    </row>
    <row r="93" spans="1:17" ht="15.75" customHeight="1">
      <c r="A93" s="401"/>
      <c r="B93" s="519" t="s">
        <v>85</v>
      </c>
      <c r="C93" s="493"/>
      <c r="D93" s="526"/>
      <c r="E93" s="526"/>
      <c r="F93" s="493"/>
      <c r="G93" s="502"/>
      <c r="H93" s="503"/>
      <c r="I93" s="503"/>
      <c r="J93" s="503"/>
      <c r="K93" s="504"/>
      <c r="L93" s="502"/>
      <c r="M93" s="503"/>
      <c r="N93" s="503"/>
      <c r="O93" s="503"/>
      <c r="P93" s="504"/>
      <c r="Q93" s="204"/>
    </row>
    <row r="94" spans="1:17" ht="23.25">
      <c r="A94" s="472">
        <v>59</v>
      </c>
      <c r="B94" s="606" t="s">
        <v>86</v>
      </c>
      <c r="C94" s="493">
        <v>4902514</v>
      </c>
      <c r="D94" s="526" t="s">
        <v>14</v>
      </c>
      <c r="E94" s="482" t="s">
        <v>368</v>
      </c>
      <c r="F94" s="493">
        <v>-100</v>
      </c>
      <c r="G94" s="502">
        <v>341</v>
      </c>
      <c r="H94" s="503">
        <v>341</v>
      </c>
      <c r="I94" s="503">
        <f>G94-H94</f>
        <v>0</v>
      </c>
      <c r="J94" s="503">
        <f>$F94*I94</f>
        <v>0</v>
      </c>
      <c r="K94" s="504">
        <f>J94/1000000</f>
        <v>0</v>
      </c>
      <c r="L94" s="505">
        <v>835</v>
      </c>
      <c r="M94" s="506">
        <v>835</v>
      </c>
      <c r="N94" s="503">
        <f>L94-M94</f>
        <v>0</v>
      </c>
      <c r="O94" s="503">
        <f>$F94*N94</f>
        <v>0</v>
      </c>
      <c r="P94" s="504">
        <f>O94/1000000</f>
        <v>0</v>
      </c>
      <c r="Q94" s="204"/>
    </row>
    <row r="95" spans="1:17" ht="16.5">
      <c r="A95" s="472"/>
      <c r="B95" s="496"/>
      <c r="C95" s="493"/>
      <c r="D95" s="527"/>
      <c r="E95" s="482"/>
      <c r="F95" s="493"/>
      <c r="G95" s="505"/>
      <c r="H95" s="506"/>
      <c r="I95" s="506"/>
      <c r="J95" s="506"/>
      <c r="K95" s="513"/>
      <c r="L95" s="505"/>
      <c r="M95" s="506"/>
      <c r="N95" s="506"/>
      <c r="O95" s="506"/>
      <c r="P95" s="513"/>
      <c r="Q95" s="204"/>
    </row>
    <row r="96" spans="1:17" ht="23.25">
      <c r="A96" s="472">
        <v>60</v>
      </c>
      <c r="B96" s="606" t="s">
        <v>87</v>
      </c>
      <c r="C96" s="493">
        <v>4902516</v>
      </c>
      <c r="D96" s="526" t="s">
        <v>14</v>
      </c>
      <c r="E96" s="482" t="s">
        <v>368</v>
      </c>
      <c r="F96" s="493">
        <v>100</v>
      </c>
      <c r="G96" s="502">
        <v>999508</v>
      </c>
      <c r="H96" s="503">
        <v>999508</v>
      </c>
      <c r="I96" s="503">
        <f>G96-H96</f>
        <v>0</v>
      </c>
      <c r="J96" s="503">
        <f>$F96*I96</f>
        <v>0</v>
      </c>
      <c r="K96" s="504">
        <f>J96/1000000</f>
        <v>0</v>
      </c>
      <c r="L96" s="502">
        <v>999135</v>
      </c>
      <c r="M96" s="503">
        <v>999135</v>
      </c>
      <c r="N96" s="503">
        <f>L96-M96</f>
        <v>0</v>
      </c>
      <c r="O96" s="503">
        <f>$F96*N96</f>
        <v>0</v>
      </c>
      <c r="P96" s="504">
        <f>O96/1000000</f>
        <v>0</v>
      </c>
      <c r="Q96" s="204"/>
    </row>
    <row r="97" spans="1:17" ht="16.5">
      <c r="A97" s="472"/>
      <c r="B97" s="496"/>
      <c r="C97" s="493"/>
      <c r="D97" s="526"/>
      <c r="E97" s="482"/>
      <c r="F97" s="493"/>
      <c r="G97" s="505"/>
      <c r="H97" s="506"/>
      <c r="I97" s="506"/>
      <c r="J97" s="506"/>
      <c r="K97" s="513"/>
      <c r="L97" s="505"/>
      <c r="M97" s="506"/>
      <c r="N97" s="506"/>
      <c r="O97" s="506"/>
      <c r="P97" s="513"/>
      <c r="Q97" s="204"/>
    </row>
    <row r="98" spans="1:17" ht="15.75" customHeight="1" thickBot="1">
      <c r="A98" s="494"/>
      <c r="B98" s="497"/>
      <c r="C98" s="476"/>
      <c r="D98" s="458"/>
      <c r="E98" s="477"/>
      <c r="F98" s="458"/>
      <c r="G98" s="514"/>
      <c r="H98" s="515"/>
      <c r="I98" s="508"/>
      <c r="J98" s="508"/>
      <c r="K98" s="509"/>
      <c r="L98" s="514"/>
      <c r="M98" s="515"/>
      <c r="N98" s="508"/>
      <c r="O98" s="508"/>
      <c r="P98" s="509"/>
      <c r="Q98" s="205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207" t="s">
        <v>261</v>
      </c>
      <c r="G101" s="19"/>
      <c r="H101" s="19"/>
      <c r="I101" s="19"/>
      <c r="J101" s="19"/>
      <c r="K101" s="206">
        <f>SUM(K8:K98)-K9</f>
        <v>-0.37760000000000055</v>
      </c>
      <c r="L101" s="19"/>
      <c r="M101" s="19"/>
      <c r="N101" s="19"/>
      <c r="O101" s="19"/>
      <c r="P101" s="206">
        <f>SUM(P8:P98)-P9</f>
        <v>7.62635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52" t="s">
        <v>260</v>
      </c>
      <c r="G108" s="21"/>
      <c r="H108" s="21"/>
      <c r="I108" s="111" t="s">
        <v>8</v>
      </c>
      <c r="J108" s="21"/>
      <c r="K108" s="21"/>
      <c r="L108" s="21"/>
      <c r="M108" s="21"/>
      <c r="N108" s="111" t="s">
        <v>7</v>
      </c>
      <c r="O108" s="21"/>
      <c r="P108" s="21"/>
      <c r="Q108" s="242" t="str">
        <f>Q1</f>
        <v>AUGUST 2010</v>
      </c>
    </row>
    <row r="109" spans="1:17" ht="39.75" thickBot="1" thickTop="1">
      <c r="A109" s="112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01/09/10</v>
      </c>
      <c r="H109" s="41" t="str">
        <f>H5</f>
        <v>INTIAL READING 01/08/10</v>
      </c>
      <c r="I109" s="41" t="s">
        <v>4</v>
      </c>
      <c r="J109" s="41" t="s">
        <v>5</v>
      </c>
      <c r="K109" s="42" t="s">
        <v>6</v>
      </c>
      <c r="L109" s="43" t="str">
        <f>G5</f>
        <v>FINAL READING 01/09/10</v>
      </c>
      <c r="M109" s="41" t="str">
        <f>H5</f>
        <v>INTIAL READING 01/08/10</v>
      </c>
      <c r="N109" s="41" t="s">
        <v>4</v>
      </c>
      <c r="O109" s="41" t="s">
        <v>5</v>
      </c>
      <c r="P109" s="42" t="s">
        <v>6</v>
      </c>
      <c r="Q109" s="42" t="s">
        <v>330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98"/>
      <c r="B111" s="499" t="s">
        <v>30</v>
      </c>
      <c r="C111" s="473"/>
      <c r="D111" s="457"/>
      <c r="E111" s="457"/>
      <c r="F111" s="457"/>
      <c r="G111" s="116"/>
      <c r="H111" s="28"/>
      <c r="I111" s="28"/>
      <c r="J111" s="28"/>
      <c r="K111" s="29"/>
      <c r="L111" s="116"/>
      <c r="M111" s="28"/>
      <c r="N111" s="28"/>
      <c r="O111" s="28"/>
      <c r="P111" s="29"/>
      <c r="Q111" s="203"/>
    </row>
    <row r="112" spans="1:17" ht="15.75" customHeight="1">
      <c r="A112" s="472">
        <v>1</v>
      </c>
      <c r="B112" s="518" t="s">
        <v>88</v>
      </c>
      <c r="C112" s="493">
        <v>4865092</v>
      </c>
      <c r="D112" s="482" t="s">
        <v>14</v>
      </c>
      <c r="E112" s="482" t="s">
        <v>368</v>
      </c>
      <c r="F112" s="493">
        <v>-100</v>
      </c>
      <c r="G112" s="502">
        <v>3475</v>
      </c>
      <c r="H112" s="503">
        <v>3380</v>
      </c>
      <c r="I112" s="503">
        <f>G112-H112</f>
        <v>95</v>
      </c>
      <c r="J112" s="503">
        <f aca="true" t="shared" si="17" ref="J112:J122">$F112*I112</f>
        <v>-9500</v>
      </c>
      <c r="K112" s="504">
        <f aca="true" t="shared" si="18" ref="K112:K122">J112/1000000</f>
        <v>-0.0095</v>
      </c>
      <c r="L112" s="502">
        <v>6965</v>
      </c>
      <c r="M112" s="503">
        <v>6900</v>
      </c>
      <c r="N112" s="503">
        <f>L112-M112</f>
        <v>65</v>
      </c>
      <c r="O112" s="503">
        <f aca="true" t="shared" si="19" ref="O112:O122">$F112*N112</f>
        <v>-6500</v>
      </c>
      <c r="P112" s="504">
        <f aca="true" t="shared" si="20" ref="P112:P122">O112/1000000</f>
        <v>-0.0065</v>
      </c>
      <c r="Q112" s="204"/>
    </row>
    <row r="113" spans="1:17" ht="16.5">
      <c r="A113" s="472"/>
      <c r="B113" s="519" t="s">
        <v>45</v>
      </c>
      <c r="C113" s="493"/>
      <c r="D113" s="527"/>
      <c r="E113" s="527"/>
      <c r="F113" s="493"/>
      <c r="G113" s="502"/>
      <c r="H113" s="503"/>
      <c r="I113" s="503"/>
      <c r="J113" s="503"/>
      <c r="K113" s="504"/>
      <c r="L113" s="502"/>
      <c r="M113" s="503"/>
      <c r="N113" s="503"/>
      <c r="O113" s="503"/>
      <c r="P113" s="504"/>
      <c r="Q113" s="204"/>
    </row>
    <row r="114" spans="1:17" ht="16.5">
      <c r="A114" s="472">
        <v>2</v>
      </c>
      <c r="B114" s="518" t="s">
        <v>46</v>
      </c>
      <c r="C114" s="493">
        <v>4864954</v>
      </c>
      <c r="D114" s="526" t="s">
        <v>14</v>
      </c>
      <c r="E114" s="482" t="s">
        <v>368</v>
      </c>
      <c r="F114" s="493">
        <v>-1000</v>
      </c>
      <c r="G114" s="502">
        <v>3338</v>
      </c>
      <c r="H114" s="503">
        <v>3247</v>
      </c>
      <c r="I114" s="503">
        <f>G114-H114</f>
        <v>91</v>
      </c>
      <c r="J114" s="503">
        <f t="shared" si="17"/>
        <v>-91000</v>
      </c>
      <c r="K114" s="504">
        <f t="shared" si="18"/>
        <v>-0.091</v>
      </c>
      <c r="L114" s="502">
        <v>3254</v>
      </c>
      <c r="M114" s="503">
        <v>3238</v>
      </c>
      <c r="N114" s="503">
        <f>L114-M114</f>
        <v>16</v>
      </c>
      <c r="O114" s="503">
        <f t="shared" si="19"/>
        <v>-16000</v>
      </c>
      <c r="P114" s="504">
        <f t="shared" si="20"/>
        <v>-0.016</v>
      </c>
      <c r="Q114" s="204"/>
    </row>
    <row r="115" spans="1:17" ht="16.5">
      <c r="A115" s="472">
        <v>3</v>
      </c>
      <c r="B115" s="518" t="s">
        <v>47</v>
      </c>
      <c r="C115" s="493">
        <v>4864955</v>
      </c>
      <c r="D115" s="526" t="s">
        <v>14</v>
      </c>
      <c r="E115" s="482" t="s">
        <v>368</v>
      </c>
      <c r="F115" s="493">
        <v>-1000</v>
      </c>
      <c r="G115" s="502">
        <v>3734</v>
      </c>
      <c r="H115" s="503">
        <v>3615</v>
      </c>
      <c r="I115" s="503">
        <f>G115-H115</f>
        <v>119</v>
      </c>
      <c r="J115" s="503">
        <f t="shared" si="17"/>
        <v>-119000</v>
      </c>
      <c r="K115" s="504">
        <f t="shared" si="18"/>
        <v>-0.119</v>
      </c>
      <c r="L115" s="502">
        <v>3546</v>
      </c>
      <c r="M115" s="503">
        <v>3508</v>
      </c>
      <c r="N115" s="503">
        <f>L115-M115</f>
        <v>38</v>
      </c>
      <c r="O115" s="503">
        <f t="shared" si="19"/>
        <v>-38000</v>
      </c>
      <c r="P115" s="504">
        <f t="shared" si="20"/>
        <v>-0.038</v>
      </c>
      <c r="Q115" s="204"/>
    </row>
    <row r="116" spans="1:17" ht="16.5">
      <c r="A116" s="472">
        <v>4</v>
      </c>
      <c r="B116" s="518" t="s">
        <v>21</v>
      </c>
      <c r="C116" s="493">
        <v>4864840</v>
      </c>
      <c r="D116" s="526" t="s">
        <v>14</v>
      </c>
      <c r="E116" s="482" t="s">
        <v>368</v>
      </c>
      <c r="F116" s="493">
        <v>-1000</v>
      </c>
      <c r="G116" s="502">
        <v>9909</v>
      </c>
      <c r="H116" s="503">
        <v>9864</v>
      </c>
      <c r="I116" s="503">
        <f>G116-H116</f>
        <v>45</v>
      </c>
      <c r="J116" s="503">
        <f t="shared" si="17"/>
        <v>-45000</v>
      </c>
      <c r="K116" s="504">
        <f t="shared" si="18"/>
        <v>-0.045</v>
      </c>
      <c r="L116" s="502">
        <v>6627</v>
      </c>
      <c r="M116" s="503">
        <v>5878</v>
      </c>
      <c r="N116" s="503">
        <f>L116-M116</f>
        <v>749</v>
      </c>
      <c r="O116" s="503">
        <f t="shared" si="19"/>
        <v>-749000</v>
      </c>
      <c r="P116" s="504">
        <f t="shared" si="20"/>
        <v>-0.749</v>
      </c>
      <c r="Q116" s="204"/>
    </row>
    <row r="117" spans="1:17" ht="16.5">
      <c r="A117" s="472">
        <v>5</v>
      </c>
      <c r="B117" s="518" t="s">
        <v>22</v>
      </c>
      <c r="C117" s="493">
        <v>4864841</v>
      </c>
      <c r="D117" s="526" t="s">
        <v>14</v>
      </c>
      <c r="E117" s="482" t="s">
        <v>368</v>
      </c>
      <c r="F117" s="493">
        <v>-1000</v>
      </c>
      <c r="G117" s="502">
        <v>9600</v>
      </c>
      <c r="H117" s="506">
        <v>9488</v>
      </c>
      <c r="I117" s="503">
        <f>G117-H117</f>
        <v>112</v>
      </c>
      <c r="J117" s="503">
        <f t="shared" si="17"/>
        <v>-112000</v>
      </c>
      <c r="K117" s="504">
        <f t="shared" si="18"/>
        <v>-0.112</v>
      </c>
      <c r="L117" s="502">
        <v>9805</v>
      </c>
      <c r="M117" s="506">
        <v>8876</v>
      </c>
      <c r="N117" s="503">
        <f>L117-M117</f>
        <v>929</v>
      </c>
      <c r="O117" s="503">
        <f t="shared" si="19"/>
        <v>-929000</v>
      </c>
      <c r="P117" s="504">
        <f t="shared" si="20"/>
        <v>-0.929</v>
      </c>
      <c r="Q117" s="204"/>
    </row>
    <row r="118" spans="1:17" ht="16.5">
      <c r="A118" s="472"/>
      <c r="B118" s="518"/>
      <c r="C118" s="493"/>
      <c r="D118" s="526"/>
      <c r="E118" s="482"/>
      <c r="F118" s="493"/>
      <c r="G118" s="516"/>
      <c r="H118" s="506"/>
      <c r="I118" s="503"/>
      <c r="J118" s="503"/>
      <c r="K118" s="504"/>
      <c r="L118" s="516"/>
      <c r="M118" s="506"/>
      <c r="N118" s="503"/>
      <c r="O118" s="503"/>
      <c r="P118" s="504"/>
      <c r="Q118" s="204"/>
    </row>
    <row r="119" spans="1:17" ht="16.5">
      <c r="A119" s="500"/>
      <c r="B119" s="524" t="s">
        <v>54</v>
      </c>
      <c r="C119" s="467"/>
      <c r="D119" s="533"/>
      <c r="E119" s="533"/>
      <c r="F119" s="501"/>
      <c r="G119" s="516"/>
      <c r="H119" s="318"/>
      <c r="I119" s="503"/>
      <c r="J119" s="503"/>
      <c r="K119" s="504"/>
      <c r="L119" s="516"/>
      <c r="M119" s="318"/>
      <c r="N119" s="503"/>
      <c r="O119" s="503"/>
      <c r="P119" s="504"/>
      <c r="Q119" s="204"/>
    </row>
    <row r="120" spans="1:17" ht="16.5">
      <c r="A120" s="472">
        <v>6</v>
      </c>
      <c r="B120" s="522" t="s">
        <v>55</v>
      </c>
      <c r="C120" s="493">
        <v>4864792</v>
      </c>
      <c r="D120" s="527" t="s">
        <v>14</v>
      </c>
      <c r="E120" s="482" t="s">
        <v>368</v>
      </c>
      <c r="F120" s="493">
        <v>-100</v>
      </c>
      <c r="G120" s="502">
        <v>27619</v>
      </c>
      <c r="H120" s="503">
        <v>27611</v>
      </c>
      <c r="I120" s="503">
        <f>G120-H120</f>
        <v>8</v>
      </c>
      <c r="J120" s="503">
        <f t="shared" si="17"/>
        <v>-800</v>
      </c>
      <c r="K120" s="504">
        <f t="shared" si="18"/>
        <v>-0.0008</v>
      </c>
      <c r="L120" s="502">
        <v>146848</v>
      </c>
      <c r="M120" s="503">
        <v>144979</v>
      </c>
      <c r="N120" s="503">
        <f>L120-M120</f>
        <v>1869</v>
      </c>
      <c r="O120" s="503">
        <f t="shared" si="19"/>
        <v>-186900</v>
      </c>
      <c r="P120" s="504">
        <f t="shared" si="20"/>
        <v>-0.1869</v>
      </c>
      <c r="Q120" s="204"/>
    </row>
    <row r="121" spans="1:17" ht="16.5">
      <c r="A121" s="472"/>
      <c r="B121" s="520" t="s">
        <v>56</v>
      </c>
      <c r="C121" s="493"/>
      <c r="D121" s="526"/>
      <c r="E121" s="482"/>
      <c r="F121" s="493"/>
      <c r="G121" s="502"/>
      <c r="H121" s="503"/>
      <c r="I121" s="503"/>
      <c r="J121" s="503"/>
      <c r="K121" s="504"/>
      <c r="L121" s="502"/>
      <c r="M121" s="503"/>
      <c r="N121" s="503"/>
      <c r="O121" s="503"/>
      <c r="P121" s="504"/>
      <c r="Q121" s="204"/>
    </row>
    <row r="122" spans="1:17" ht="16.5">
      <c r="A122" s="472">
        <v>7</v>
      </c>
      <c r="B122" s="607" t="s">
        <v>371</v>
      </c>
      <c r="C122" s="493">
        <v>4865170</v>
      </c>
      <c r="D122" s="527" t="s">
        <v>14</v>
      </c>
      <c r="E122" s="482" t="s">
        <v>368</v>
      </c>
      <c r="F122" s="493">
        <v>-1000</v>
      </c>
      <c r="G122" s="502">
        <v>0</v>
      </c>
      <c r="H122" s="503">
        <v>0</v>
      </c>
      <c r="I122" s="503">
        <f>G122-H122</f>
        <v>0</v>
      </c>
      <c r="J122" s="503">
        <f t="shared" si="17"/>
        <v>0</v>
      </c>
      <c r="K122" s="504">
        <f t="shared" si="18"/>
        <v>0</v>
      </c>
      <c r="L122" s="502">
        <v>999975</v>
      </c>
      <c r="M122" s="503">
        <v>999975</v>
      </c>
      <c r="N122" s="503">
        <f>L122-M122</f>
        <v>0</v>
      </c>
      <c r="O122" s="503">
        <f t="shared" si="19"/>
        <v>0</v>
      </c>
      <c r="P122" s="504">
        <f t="shared" si="20"/>
        <v>0</v>
      </c>
      <c r="Q122" s="204"/>
    </row>
    <row r="123" spans="1:17" ht="16.5">
      <c r="A123" s="472"/>
      <c r="B123" s="519" t="s">
        <v>41</v>
      </c>
      <c r="C123" s="493"/>
      <c r="D123" s="527"/>
      <c r="E123" s="482"/>
      <c r="F123" s="493"/>
      <c r="G123" s="502"/>
      <c r="H123" s="503"/>
      <c r="I123" s="503"/>
      <c r="J123" s="503"/>
      <c r="K123" s="504"/>
      <c r="L123" s="502"/>
      <c r="M123" s="503"/>
      <c r="N123" s="503"/>
      <c r="O123" s="503"/>
      <c r="P123" s="504"/>
      <c r="Q123" s="204"/>
    </row>
    <row r="124" spans="1:17" ht="16.5">
      <c r="A124" s="472">
        <v>8</v>
      </c>
      <c r="B124" s="518" t="s">
        <v>388</v>
      </c>
      <c r="C124" s="493">
        <v>4864961</v>
      </c>
      <c r="D124" s="526" t="s">
        <v>14</v>
      </c>
      <c r="E124" s="482" t="s">
        <v>368</v>
      </c>
      <c r="F124" s="493">
        <v>-1000</v>
      </c>
      <c r="G124" s="505">
        <v>990392</v>
      </c>
      <c r="H124" s="506">
        <v>991396</v>
      </c>
      <c r="I124" s="503">
        <f>G124-H124</f>
        <v>-1004</v>
      </c>
      <c r="J124" s="503">
        <f>$F124*I124</f>
        <v>1004000</v>
      </c>
      <c r="K124" s="504">
        <f>J124/1000000</f>
        <v>1.004</v>
      </c>
      <c r="L124" s="505">
        <v>994160</v>
      </c>
      <c r="M124" s="506">
        <v>994247</v>
      </c>
      <c r="N124" s="503">
        <f>L124-M124</f>
        <v>-87</v>
      </c>
      <c r="O124" s="503">
        <f>$F124*N124</f>
        <v>87000</v>
      </c>
      <c r="P124" s="504">
        <f>O124/1000000</f>
        <v>0.087</v>
      </c>
      <c r="Q124" s="204"/>
    </row>
    <row r="125" spans="1:17" ht="13.5" thickBot="1">
      <c r="A125" s="54"/>
      <c r="B125" s="189"/>
      <c r="C125" s="56"/>
      <c r="D125" s="124"/>
      <c r="E125" s="190"/>
      <c r="F125" s="124"/>
      <c r="G125" s="141"/>
      <c r="H125" s="142"/>
      <c r="I125" s="142"/>
      <c r="J125" s="142"/>
      <c r="K125" s="148"/>
      <c r="L125" s="141"/>
      <c r="M125" s="142"/>
      <c r="N125" s="142"/>
      <c r="O125" s="142"/>
      <c r="P125" s="148"/>
      <c r="Q125" s="205"/>
    </row>
    <row r="126" ht="13.5" thickTop="1"/>
    <row r="127" spans="2:16" ht="18">
      <c r="B127" s="209" t="s">
        <v>331</v>
      </c>
      <c r="K127" s="208">
        <f>SUM(K112:K125)</f>
        <v>0.6267</v>
      </c>
      <c r="P127" s="208">
        <f>SUM(P112:P125)</f>
        <v>-1.8384000000000003</v>
      </c>
    </row>
    <row r="128" spans="11:16" ht="15.75">
      <c r="K128" s="120"/>
      <c r="P128" s="120"/>
    </row>
    <row r="129" spans="11:16" ht="15.75">
      <c r="K129" s="120"/>
      <c r="P129" s="120"/>
    </row>
    <row r="130" spans="11:16" ht="15.75">
      <c r="K130" s="120"/>
      <c r="P130" s="120"/>
    </row>
    <row r="131" spans="11:16" ht="15.75">
      <c r="K131" s="120"/>
      <c r="P131" s="120"/>
    </row>
    <row r="132" spans="11:16" ht="15.75">
      <c r="K132" s="120"/>
      <c r="P132" s="120"/>
    </row>
    <row r="133" spans="11:16" ht="15.75">
      <c r="K133" s="120"/>
      <c r="P133" s="120"/>
    </row>
    <row r="134" ht="13.5" thickBot="1"/>
    <row r="135" spans="1:17" ht="31.5" customHeight="1">
      <c r="A135" s="192" t="s">
        <v>263</v>
      </c>
      <c r="B135" s="193"/>
      <c r="C135" s="193"/>
      <c r="D135" s="194"/>
      <c r="E135" s="195"/>
      <c r="F135" s="194"/>
      <c r="G135" s="194"/>
      <c r="H135" s="193"/>
      <c r="I135" s="196"/>
      <c r="J135" s="197"/>
      <c r="K135" s="198"/>
      <c r="L135" s="59"/>
      <c r="M135" s="59"/>
      <c r="N135" s="59"/>
      <c r="O135" s="59"/>
      <c r="P135" s="59"/>
      <c r="Q135" s="60"/>
    </row>
    <row r="136" spans="1:17" ht="28.5" customHeight="1">
      <c r="A136" s="199" t="s">
        <v>326</v>
      </c>
      <c r="B136" s="117"/>
      <c r="C136" s="117"/>
      <c r="D136" s="117"/>
      <c r="E136" s="118"/>
      <c r="F136" s="117"/>
      <c r="G136" s="117"/>
      <c r="H136" s="117"/>
      <c r="I136" s="119"/>
      <c r="J136" s="117"/>
      <c r="K136" s="191">
        <f>K101</f>
        <v>-0.37760000000000055</v>
      </c>
      <c r="L136" s="21"/>
      <c r="M136" s="21"/>
      <c r="N136" s="21"/>
      <c r="O136" s="21"/>
      <c r="P136" s="191">
        <f>P101</f>
        <v>7.62635</v>
      </c>
      <c r="Q136" s="61"/>
    </row>
    <row r="137" spans="1:17" ht="28.5" customHeight="1">
      <c r="A137" s="199" t="s">
        <v>327</v>
      </c>
      <c r="B137" s="117"/>
      <c r="C137" s="117"/>
      <c r="D137" s="117"/>
      <c r="E137" s="118"/>
      <c r="F137" s="117"/>
      <c r="G137" s="117"/>
      <c r="H137" s="117"/>
      <c r="I137" s="119"/>
      <c r="J137" s="117"/>
      <c r="K137" s="191">
        <f>K127</f>
        <v>0.6267</v>
      </c>
      <c r="L137" s="21"/>
      <c r="M137" s="21"/>
      <c r="N137" s="21"/>
      <c r="O137" s="21"/>
      <c r="P137" s="191">
        <f>P127</f>
        <v>-1.8384000000000003</v>
      </c>
      <c r="Q137" s="61"/>
    </row>
    <row r="138" spans="1:17" ht="28.5" customHeight="1">
      <c r="A138" s="199" t="s">
        <v>264</v>
      </c>
      <c r="B138" s="117"/>
      <c r="C138" s="117"/>
      <c r="D138" s="117"/>
      <c r="E138" s="118"/>
      <c r="F138" s="117"/>
      <c r="G138" s="117"/>
      <c r="H138" s="117"/>
      <c r="I138" s="119"/>
      <c r="J138" s="117"/>
      <c r="K138" s="191">
        <f>'ROHTAK ROAD'!K45</f>
        <v>-0.009599999999999956</v>
      </c>
      <c r="L138" s="21"/>
      <c r="M138" s="21"/>
      <c r="N138" s="21"/>
      <c r="O138" s="21"/>
      <c r="P138" s="191">
        <f>'ROHTAK ROAD'!P45</f>
        <v>0.7121999999999999</v>
      </c>
      <c r="Q138" s="61"/>
    </row>
    <row r="139" spans="1:17" ht="27.75" customHeight="1" thickBot="1">
      <c r="A139" s="202" t="s">
        <v>265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1">
        <f>SUM(K136:K138)</f>
        <v>0.23949999999999955</v>
      </c>
      <c r="L139" s="62"/>
      <c r="M139" s="62"/>
      <c r="N139" s="62"/>
      <c r="O139" s="62"/>
      <c r="P139" s="201">
        <f>SUM(P136:P138)</f>
        <v>6.5001500000000005</v>
      </c>
      <c r="Q139" s="210"/>
    </row>
    <row r="143" ht="13.5" thickBot="1">
      <c r="A143" s="319"/>
    </row>
    <row r="144" spans="1:17" ht="12.75">
      <c r="A144" s="304"/>
      <c r="B144" s="305"/>
      <c r="C144" s="305"/>
      <c r="D144" s="305"/>
      <c r="E144" s="305"/>
      <c r="F144" s="305"/>
      <c r="G144" s="305"/>
      <c r="H144" s="59"/>
      <c r="I144" s="59"/>
      <c r="J144" s="59"/>
      <c r="K144" s="59"/>
      <c r="L144" s="59"/>
      <c r="M144" s="59"/>
      <c r="N144" s="59"/>
      <c r="O144" s="59"/>
      <c r="P144" s="59"/>
      <c r="Q144" s="60"/>
    </row>
    <row r="145" spans="1:17" ht="23.25">
      <c r="A145" s="312" t="s">
        <v>349</v>
      </c>
      <c r="B145" s="296"/>
      <c r="C145" s="296"/>
      <c r="D145" s="296"/>
      <c r="E145" s="296"/>
      <c r="F145" s="296"/>
      <c r="G145" s="296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2.75">
      <c r="A146" s="306"/>
      <c r="B146" s="296"/>
      <c r="C146" s="296"/>
      <c r="D146" s="296"/>
      <c r="E146" s="296"/>
      <c r="F146" s="296"/>
      <c r="G146" s="296"/>
      <c r="H146" s="21"/>
      <c r="I146" s="21"/>
      <c r="J146" s="21"/>
      <c r="K146" s="21"/>
      <c r="L146" s="21"/>
      <c r="M146" s="21"/>
      <c r="N146" s="21"/>
      <c r="O146" s="21"/>
      <c r="P146" s="21"/>
      <c r="Q146" s="61"/>
    </row>
    <row r="147" spans="1:17" ht="15.75">
      <c r="A147" s="307"/>
      <c r="B147" s="308"/>
      <c r="C147" s="308"/>
      <c r="D147" s="308"/>
      <c r="E147" s="308"/>
      <c r="F147" s="308"/>
      <c r="G147" s="308"/>
      <c r="H147" s="21"/>
      <c r="I147" s="21"/>
      <c r="J147" s="21"/>
      <c r="K147" s="351" t="s">
        <v>361</v>
      </c>
      <c r="L147" s="21"/>
      <c r="M147" s="21"/>
      <c r="N147" s="21"/>
      <c r="O147" s="21"/>
      <c r="P147" s="351" t="s">
        <v>362</v>
      </c>
      <c r="Q147" s="61"/>
    </row>
    <row r="148" spans="1:17" ht="12.75">
      <c r="A148" s="309"/>
      <c r="B148" s="179"/>
      <c r="C148" s="179"/>
      <c r="D148" s="179"/>
      <c r="E148" s="179"/>
      <c r="F148" s="179"/>
      <c r="G148" s="179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309"/>
      <c r="B149" s="179"/>
      <c r="C149" s="179"/>
      <c r="D149" s="179"/>
      <c r="E149" s="179"/>
      <c r="F149" s="179"/>
      <c r="G149" s="179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24.75" customHeight="1">
      <c r="A150" s="313" t="s">
        <v>352</v>
      </c>
      <c r="B150" s="297"/>
      <c r="C150" s="297"/>
      <c r="D150" s="298"/>
      <c r="E150" s="298"/>
      <c r="F150" s="299"/>
      <c r="G150" s="298"/>
      <c r="H150" s="21"/>
      <c r="I150" s="21"/>
      <c r="J150" s="21"/>
      <c r="K150" s="317">
        <f>K139</f>
        <v>0.23949999999999955</v>
      </c>
      <c r="L150" s="298" t="s">
        <v>350</v>
      </c>
      <c r="M150" s="21"/>
      <c r="N150" s="21"/>
      <c r="O150" s="21"/>
      <c r="P150" s="317">
        <f>P139</f>
        <v>6.5001500000000005</v>
      </c>
      <c r="Q150" s="320" t="s">
        <v>350</v>
      </c>
    </row>
    <row r="151" spans="1:17" ht="15">
      <c r="A151" s="314"/>
      <c r="B151" s="300"/>
      <c r="C151" s="300"/>
      <c r="D151" s="296"/>
      <c r="E151" s="296"/>
      <c r="F151" s="301"/>
      <c r="G151" s="296"/>
      <c r="H151" s="21"/>
      <c r="I151" s="21"/>
      <c r="J151" s="21"/>
      <c r="K151" s="318"/>
      <c r="L151" s="296"/>
      <c r="M151" s="21"/>
      <c r="N151" s="21"/>
      <c r="O151" s="21"/>
      <c r="P151" s="318"/>
      <c r="Q151" s="321"/>
    </row>
    <row r="152" spans="1:17" ht="22.5" customHeight="1">
      <c r="A152" s="315" t="s">
        <v>351</v>
      </c>
      <c r="B152" s="302"/>
      <c r="C152" s="53"/>
      <c r="D152" s="296"/>
      <c r="E152" s="296"/>
      <c r="F152" s="303"/>
      <c r="G152" s="298"/>
      <c r="H152" s="21"/>
      <c r="I152" s="21"/>
      <c r="J152" s="21"/>
      <c r="K152" s="318">
        <f>-'STEPPED UP GENCO'!K47</f>
        <v>-0.016480512000000013</v>
      </c>
      <c r="L152" s="298" t="s">
        <v>350</v>
      </c>
      <c r="M152" s="21"/>
      <c r="N152" s="21"/>
      <c r="O152" s="21"/>
      <c r="P152" s="318">
        <f>-'STEPPED UP GENCO'!P47</f>
        <v>-2.088017924</v>
      </c>
      <c r="Q152" s="320" t="s">
        <v>350</v>
      </c>
    </row>
    <row r="153" spans="1:17" ht="12.75">
      <c r="A153" s="31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31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20.25">
      <c r="A156" s="310"/>
      <c r="B156" s="21"/>
      <c r="C156" s="21"/>
      <c r="D156" s="21"/>
      <c r="E156" s="21"/>
      <c r="F156" s="21"/>
      <c r="G156" s="21"/>
      <c r="H156" s="297"/>
      <c r="I156" s="297"/>
      <c r="J156" s="316" t="s">
        <v>353</v>
      </c>
      <c r="K156" s="534">
        <f>SUM(K150:K155)</f>
        <v>0.22301948799999954</v>
      </c>
      <c r="L156" s="297" t="s">
        <v>350</v>
      </c>
      <c r="M156" s="179"/>
      <c r="N156" s="21"/>
      <c r="O156" s="21"/>
      <c r="P156" s="534">
        <f>SUM(P150:P155)</f>
        <v>4.412132076000001</v>
      </c>
      <c r="Q156" s="535" t="s">
        <v>350</v>
      </c>
    </row>
    <row r="157" spans="1:17" ht="13.5" thickBot="1">
      <c r="A157" s="31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210"/>
    </row>
  </sheetData>
  <sheetProtection/>
  <printOptions horizontalCentered="1"/>
  <pageMargins left="0.39" right="0.25" top="0.36" bottom="0.54" header="0.38" footer="0.5"/>
  <pageSetup horizontalDpi="300" verticalDpi="300" orientation="landscape" scale="63" r:id="rId1"/>
  <rowBreaks count="2" manualBreakCount="2">
    <brk id="51" max="21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0" zoomScaleNormal="85" zoomScalePageLayoutView="0" workbookViewId="0" topLeftCell="A1">
      <pane xSplit="6" ySplit="6" topLeftCell="G13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32" sqref="Q3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5.00390625" style="0" customWidth="1"/>
  </cols>
  <sheetData>
    <row r="1" ht="26.25">
      <c r="A1" s="1" t="s">
        <v>257</v>
      </c>
    </row>
    <row r="2" spans="1:18" ht="15">
      <c r="A2" s="2" t="s">
        <v>258</v>
      </c>
      <c r="K2" s="58"/>
      <c r="Q2" s="343" t="str">
        <f>NDPL!$Q$1</f>
        <v>AUGUST 2010</v>
      </c>
      <c r="R2" s="343"/>
    </row>
    <row r="3" ht="23.25">
      <c r="A3" s="3" t="s">
        <v>92</v>
      </c>
    </row>
    <row r="4" spans="1:16" ht="18.75" thickBot="1">
      <c r="A4" s="121" t="s">
        <v>266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01/09/10</v>
      </c>
      <c r="H5" s="41" t="str">
        <f>NDPL!H5</f>
        <v>INTIAL READING 01/08/10</v>
      </c>
      <c r="I5" s="41" t="s">
        <v>4</v>
      </c>
      <c r="J5" s="41" t="s">
        <v>5</v>
      </c>
      <c r="K5" s="41" t="s">
        <v>6</v>
      </c>
      <c r="L5" s="43" t="str">
        <f>NDPL!G5</f>
        <v>FINAL READING 01/09/10</v>
      </c>
      <c r="M5" s="41" t="str">
        <f>NDPL!H5</f>
        <v>INTIAL READING 01/08/10</v>
      </c>
      <c r="N5" s="41" t="s">
        <v>4</v>
      </c>
      <c r="O5" s="41" t="s">
        <v>5</v>
      </c>
      <c r="P5" s="41" t="s">
        <v>6</v>
      </c>
      <c r="Q5" s="42" t="s">
        <v>330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44"/>
      <c r="B7" s="545" t="s">
        <v>150</v>
      </c>
      <c r="C7" s="52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203"/>
    </row>
    <row r="8" spans="1:17" ht="15.75" customHeight="1">
      <c r="A8" s="546">
        <v>1</v>
      </c>
      <c r="B8" s="547" t="s">
        <v>93</v>
      </c>
      <c r="C8" s="552">
        <v>4865098</v>
      </c>
      <c r="D8" s="48" t="s">
        <v>14</v>
      </c>
      <c r="E8" s="49" t="s">
        <v>368</v>
      </c>
      <c r="F8" s="561">
        <v>100</v>
      </c>
      <c r="G8" s="581">
        <v>999998</v>
      </c>
      <c r="H8" s="402">
        <v>999998</v>
      </c>
      <c r="I8" s="582">
        <f>G8-H8</f>
        <v>0</v>
      </c>
      <c r="J8" s="582">
        <f>$F8*I8</f>
        <v>0</v>
      </c>
      <c r="K8" s="582">
        <f aca="true" t="shared" si="0" ref="K8:K49">J8/1000000</f>
        <v>0</v>
      </c>
      <c r="L8" s="583">
        <v>37954</v>
      </c>
      <c r="M8" s="582">
        <v>37954</v>
      </c>
      <c r="N8" s="582">
        <f>L8-M8</f>
        <v>0</v>
      </c>
      <c r="O8" s="582">
        <f>$F8*N8</f>
        <v>0</v>
      </c>
      <c r="P8" s="582">
        <f aca="true" t="shared" si="1" ref="P8:P49">O8/1000000</f>
        <v>0</v>
      </c>
      <c r="Q8" s="204"/>
    </row>
    <row r="9" spans="1:17" ht="15.75" customHeight="1">
      <c r="A9" s="546">
        <v>2</v>
      </c>
      <c r="B9" s="547" t="s">
        <v>94</v>
      </c>
      <c r="C9" s="552">
        <v>4865161</v>
      </c>
      <c r="D9" s="48" t="s">
        <v>14</v>
      </c>
      <c r="E9" s="49" t="s">
        <v>368</v>
      </c>
      <c r="F9" s="561">
        <v>100</v>
      </c>
      <c r="G9" s="581">
        <v>997144</v>
      </c>
      <c r="H9" s="402">
        <v>999301</v>
      </c>
      <c r="I9" s="582">
        <f aca="true" t="shared" si="2" ref="I9:I14">G9-H9</f>
        <v>-2157</v>
      </c>
      <c r="J9" s="582">
        <f aca="true" t="shared" si="3" ref="J9:J49">$F9*I9</f>
        <v>-215700</v>
      </c>
      <c r="K9" s="582">
        <f t="shared" si="0"/>
        <v>-0.2157</v>
      </c>
      <c r="L9" s="583">
        <v>63439</v>
      </c>
      <c r="M9" s="582">
        <v>63724</v>
      </c>
      <c r="N9" s="582">
        <f aca="true" t="shared" si="4" ref="N9:N14">L9-M9</f>
        <v>-285</v>
      </c>
      <c r="O9" s="582">
        <f aca="true" t="shared" si="5" ref="O9:O49">$F9*N9</f>
        <v>-28500</v>
      </c>
      <c r="P9" s="582">
        <f t="shared" si="1"/>
        <v>-0.0285</v>
      </c>
      <c r="Q9" s="204"/>
    </row>
    <row r="10" spans="1:17" ht="15.75" customHeight="1">
      <c r="A10" s="546">
        <v>3</v>
      </c>
      <c r="B10" s="547" t="s">
        <v>95</v>
      </c>
      <c r="C10" s="552">
        <v>4865099</v>
      </c>
      <c r="D10" s="48" t="s">
        <v>14</v>
      </c>
      <c r="E10" s="49" t="s">
        <v>368</v>
      </c>
      <c r="F10" s="561">
        <v>100</v>
      </c>
      <c r="G10" s="581">
        <v>3431</v>
      </c>
      <c r="H10" s="582">
        <v>186</v>
      </c>
      <c r="I10" s="582">
        <f t="shared" si="2"/>
        <v>3245</v>
      </c>
      <c r="J10" s="582">
        <f t="shared" si="3"/>
        <v>324500</v>
      </c>
      <c r="K10" s="582">
        <f t="shared" si="0"/>
        <v>0.3245</v>
      </c>
      <c r="L10" s="583">
        <v>995069</v>
      </c>
      <c r="M10" s="582">
        <v>994885</v>
      </c>
      <c r="N10" s="582">
        <f t="shared" si="4"/>
        <v>184</v>
      </c>
      <c r="O10" s="582">
        <f t="shared" si="5"/>
        <v>18400</v>
      </c>
      <c r="P10" s="582">
        <f t="shared" si="1"/>
        <v>0.0184</v>
      </c>
      <c r="Q10" s="204"/>
    </row>
    <row r="11" spans="1:17" ht="15.75" customHeight="1">
      <c r="A11" s="546">
        <v>4</v>
      </c>
      <c r="B11" s="547" t="s">
        <v>96</v>
      </c>
      <c r="C11" s="552">
        <v>4865162</v>
      </c>
      <c r="D11" s="48" t="s">
        <v>14</v>
      </c>
      <c r="E11" s="49" t="s">
        <v>368</v>
      </c>
      <c r="F11" s="561">
        <v>100</v>
      </c>
      <c r="G11" s="581">
        <v>13519</v>
      </c>
      <c r="H11" s="582">
        <v>9551</v>
      </c>
      <c r="I11" s="582">
        <f t="shared" si="2"/>
        <v>3968</v>
      </c>
      <c r="J11" s="582">
        <f t="shared" si="3"/>
        <v>396800</v>
      </c>
      <c r="K11" s="582">
        <f t="shared" si="0"/>
        <v>0.3968</v>
      </c>
      <c r="L11" s="583">
        <v>24687</v>
      </c>
      <c r="M11" s="582">
        <v>23346</v>
      </c>
      <c r="N11" s="582">
        <f t="shared" si="4"/>
        <v>1341</v>
      </c>
      <c r="O11" s="582">
        <f t="shared" si="5"/>
        <v>134100</v>
      </c>
      <c r="P11" s="582">
        <f t="shared" si="1"/>
        <v>0.1341</v>
      </c>
      <c r="Q11" s="204"/>
    </row>
    <row r="12" spans="1:17" ht="15.75" customHeight="1">
      <c r="A12" s="546">
        <v>5</v>
      </c>
      <c r="B12" s="547" t="s">
        <v>97</v>
      </c>
      <c r="C12" s="552">
        <v>4865100</v>
      </c>
      <c r="D12" s="48" t="s">
        <v>14</v>
      </c>
      <c r="E12" s="49" t="s">
        <v>368</v>
      </c>
      <c r="F12" s="561">
        <v>100</v>
      </c>
      <c r="G12" s="581">
        <v>150</v>
      </c>
      <c r="H12" s="402">
        <v>429</v>
      </c>
      <c r="I12" s="582">
        <f t="shared" si="2"/>
        <v>-279</v>
      </c>
      <c r="J12" s="582">
        <f t="shared" si="3"/>
        <v>-27900</v>
      </c>
      <c r="K12" s="582">
        <f t="shared" si="0"/>
        <v>-0.0279</v>
      </c>
      <c r="L12" s="583">
        <v>996503</v>
      </c>
      <c r="M12" s="402">
        <v>996533</v>
      </c>
      <c r="N12" s="582">
        <f t="shared" si="4"/>
        <v>-30</v>
      </c>
      <c r="O12" s="582">
        <f t="shared" si="5"/>
        <v>-3000</v>
      </c>
      <c r="P12" s="582">
        <f t="shared" si="1"/>
        <v>-0.003</v>
      </c>
      <c r="Q12" s="204"/>
    </row>
    <row r="13" spans="1:17" ht="15.75" customHeight="1">
      <c r="A13" s="546">
        <v>6</v>
      </c>
      <c r="B13" s="547" t="s">
        <v>98</v>
      </c>
      <c r="C13" s="552">
        <v>4865101</v>
      </c>
      <c r="D13" s="48" t="s">
        <v>14</v>
      </c>
      <c r="E13" s="49" t="s">
        <v>368</v>
      </c>
      <c r="F13" s="561">
        <v>100</v>
      </c>
      <c r="G13" s="581">
        <v>5706</v>
      </c>
      <c r="H13" s="402">
        <v>3373</v>
      </c>
      <c r="I13" s="582">
        <f t="shared" si="2"/>
        <v>2333</v>
      </c>
      <c r="J13" s="582">
        <f t="shared" si="3"/>
        <v>233300</v>
      </c>
      <c r="K13" s="582">
        <f t="shared" si="0"/>
        <v>0.2333</v>
      </c>
      <c r="L13" s="583">
        <v>58751</v>
      </c>
      <c r="M13" s="402">
        <v>58557</v>
      </c>
      <c r="N13" s="582">
        <f t="shared" si="4"/>
        <v>194</v>
      </c>
      <c r="O13" s="582">
        <f t="shared" si="5"/>
        <v>19400</v>
      </c>
      <c r="P13" s="582">
        <f t="shared" si="1"/>
        <v>0.0194</v>
      </c>
      <c r="Q13" s="204"/>
    </row>
    <row r="14" spans="1:17" ht="15.75" customHeight="1">
      <c r="A14" s="546">
        <v>7</v>
      </c>
      <c r="B14" s="547" t="s">
        <v>99</v>
      </c>
      <c r="C14" s="552">
        <v>4865102</v>
      </c>
      <c r="D14" s="48" t="s">
        <v>14</v>
      </c>
      <c r="E14" s="49" t="s">
        <v>368</v>
      </c>
      <c r="F14" s="561">
        <v>100</v>
      </c>
      <c r="G14" s="581">
        <v>998735</v>
      </c>
      <c r="H14" s="402">
        <v>999735</v>
      </c>
      <c r="I14" s="582">
        <f t="shared" si="2"/>
        <v>-1000</v>
      </c>
      <c r="J14" s="582">
        <f t="shared" si="3"/>
        <v>-100000</v>
      </c>
      <c r="K14" s="582">
        <f t="shared" si="0"/>
        <v>-0.1</v>
      </c>
      <c r="L14" s="583">
        <v>45257</v>
      </c>
      <c r="M14" s="402">
        <v>45630</v>
      </c>
      <c r="N14" s="582">
        <f t="shared" si="4"/>
        <v>-373</v>
      </c>
      <c r="O14" s="582">
        <f t="shared" si="5"/>
        <v>-37300</v>
      </c>
      <c r="P14" s="582">
        <f t="shared" si="1"/>
        <v>-0.0373</v>
      </c>
      <c r="Q14" s="204"/>
    </row>
    <row r="15" spans="1:17" ht="15.75" customHeight="1">
      <c r="A15" s="546"/>
      <c r="B15" s="549" t="s">
        <v>12</v>
      </c>
      <c r="C15" s="552"/>
      <c r="D15" s="48"/>
      <c r="E15" s="48"/>
      <c r="F15" s="561"/>
      <c r="G15" s="581"/>
      <c r="H15" s="402"/>
      <c r="I15" s="582"/>
      <c r="J15" s="582"/>
      <c r="K15" s="582"/>
      <c r="L15" s="583"/>
      <c r="M15" s="582"/>
      <c r="N15" s="582"/>
      <c r="O15" s="582"/>
      <c r="P15" s="582"/>
      <c r="Q15" s="204"/>
    </row>
    <row r="16" spans="1:17" ht="15.75" customHeight="1">
      <c r="A16" s="546">
        <v>8</v>
      </c>
      <c r="B16" s="547" t="s">
        <v>100</v>
      </c>
      <c r="C16" s="552">
        <v>4864831</v>
      </c>
      <c r="D16" s="48" t="s">
        <v>14</v>
      </c>
      <c r="E16" s="49" t="s">
        <v>368</v>
      </c>
      <c r="F16" s="561">
        <v>1000</v>
      </c>
      <c r="G16" s="581">
        <v>999937</v>
      </c>
      <c r="H16" s="402">
        <v>999942</v>
      </c>
      <c r="I16" s="582">
        <f aca="true" t="shared" si="6" ref="I16:I49">G16-H16</f>
        <v>-5</v>
      </c>
      <c r="J16" s="582">
        <f t="shared" si="3"/>
        <v>-5000</v>
      </c>
      <c r="K16" s="582">
        <f t="shared" si="0"/>
        <v>-0.005</v>
      </c>
      <c r="L16" s="583">
        <v>2390</v>
      </c>
      <c r="M16" s="402">
        <v>2440</v>
      </c>
      <c r="N16" s="582">
        <f aca="true" t="shared" si="7" ref="N16:N49">L16-M16</f>
        <v>-50</v>
      </c>
      <c r="O16" s="582">
        <f t="shared" si="5"/>
        <v>-50000</v>
      </c>
      <c r="P16" s="582">
        <f t="shared" si="1"/>
        <v>-0.05</v>
      </c>
      <c r="Q16" s="204"/>
    </row>
    <row r="17" spans="1:17" ht="15.75" customHeight="1">
      <c r="A17" s="546">
        <v>9</v>
      </c>
      <c r="B17" s="547" t="s">
        <v>132</v>
      </c>
      <c r="C17" s="552">
        <v>4864832</v>
      </c>
      <c r="D17" s="48" t="s">
        <v>14</v>
      </c>
      <c r="E17" s="49" t="s">
        <v>368</v>
      </c>
      <c r="F17" s="561">
        <v>1000</v>
      </c>
      <c r="G17" s="581">
        <v>78</v>
      </c>
      <c r="H17" s="402">
        <v>81</v>
      </c>
      <c r="I17" s="582">
        <f t="shared" si="6"/>
        <v>-3</v>
      </c>
      <c r="J17" s="582">
        <f t="shared" si="3"/>
        <v>-3000</v>
      </c>
      <c r="K17" s="582">
        <f t="shared" si="0"/>
        <v>-0.003</v>
      </c>
      <c r="L17" s="583">
        <v>792</v>
      </c>
      <c r="M17" s="402">
        <v>836</v>
      </c>
      <c r="N17" s="582">
        <f t="shared" si="7"/>
        <v>-44</v>
      </c>
      <c r="O17" s="582">
        <f t="shared" si="5"/>
        <v>-44000</v>
      </c>
      <c r="P17" s="582">
        <f t="shared" si="1"/>
        <v>-0.044</v>
      </c>
      <c r="Q17" s="204"/>
    </row>
    <row r="18" spans="1:17" ht="15.75" customHeight="1">
      <c r="A18" s="546">
        <v>10</v>
      </c>
      <c r="B18" s="547" t="s">
        <v>101</v>
      </c>
      <c r="C18" s="552">
        <v>4864833</v>
      </c>
      <c r="D18" s="48" t="s">
        <v>14</v>
      </c>
      <c r="E18" s="49" t="s">
        <v>368</v>
      </c>
      <c r="F18" s="561">
        <v>1000</v>
      </c>
      <c r="G18" s="581">
        <v>238</v>
      </c>
      <c r="H18" s="402">
        <v>237</v>
      </c>
      <c r="I18" s="582">
        <f t="shared" si="6"/>
        <v>1</v>
      </c>
      <c r="J18" s="582">
        <f t="shared" si="3"/>
        <v>1000</v>
      </c>
      <c r="K18" s="582">
        <f t="shared" si="0"/>
        <v>0.001</v>
      </c>
      <c r="L18" s="583">
        <v>2712</v>
      </c>
      <c r="M18" s="402">
        <v>2597</v>
      </c>
      <c r="N18" s="582">
        <f t="shared" si="7"/>
        <v>115</v>
      </c>
      <c r="O18" s="582">
        <f t="shared" si="5"/>
        <v>115000</v>
      </c>
      <c r="P18" s="582">
        <f t="shared" si="1"/>
        <v>0.115</v>
      </c>
      <c r="Q18" s="204"/>
    </row>
    <row r="19" spans="1:17" ht="15.75" customHeight="1">
      <c r="A19" s="546">
        <v>11</v>
      </c>
      <c r="B19" s="547" t="s">
        <v>102</v>
      </c>
      <c r="C19" s="552">
        <v>4864834</v>
      </c>
      <c r="D19" s="48" t="s">
        <v>14</v>
      </c>
      <c r="E19" s="49" t="s">
        <v>368</v>
      </c>
      <c r="F19" s="561">
        <v>1000</v>
      </c>
      <c r="G19" s="581">
        <v>221</v>
      </c>
      <c r="H19" s="402">
        <v>220</v>
      </c>
      <c r="I19" s="582">
        <f t="shared" si="6"/>
        <v>1</v>
      </c>
      <c r="J19" s="582">
        <f t="shared" si="3"/>
        <v>1000</v>
      </c>
      <c r="K19" s="582">
        <f t="shared" si="0"/>
        <v>0.001</v>
      </c>
      <c r="L19" s="583">
        <v>1443</v>
      </c>
      <c r="M19" s="402">
        <v>1390</v>
      </c>
      <c r="N19" s="582">
        <f t="shared" si="7"/>
        <v>53</v>
      </c>
      <c r="O19" s="582">
        <f t="shared" si="5"/>
        <v>53000</v>
      </c>
      <c r="P19" s="582">
        <f t="shared" si="1"/>
        <v>0.053</v>
      </c>
      <c r="Q19" s="204"/>
    </row>
    <row r="20" spans="1:17" ht="15.75" customHeight="1">
      <c r="A20" s="546">
        <v>12</v>
      </c>
      <c r="B20" s="482" t="s">
        <v>103</v>
      </c>
      <c r="C20" s="552">
        <v>4864835</v>
      </c>
      <c r="D20" s="52" t="s">
        <v>14</v>
      </c>
      <c r="E20" s="49" t="s">
        <v>368</v>
      </c>
      <c r="F20" s="561">
        <v>1000</v>
      </c>
      <c r="G20" s="581">
        <v>291</v>
      </c>
      <c r="H20" s="402">
        <v>290</v>
      </c>
      <c r="I20" s="582">
        <f t="shared" si="6"/>
        <v>1</v>
      </c>
      <c r="J20" s="582">
        <f t="shared" si="3"/>
        <v>1000</v>
      </c>
      <c r="K20" s="582">
        <f t="shared" si="0"/>
        <v>0.001</v>
      </c>
      <c r="L20" s="583">
        <v>998616</v>
      </c>
      <c r="M20" s="402">
        <v>998581</v>
      </c>
      <c r="N20" s="582">
        <f t="shared" si="7"/>
        <v>35</v>
      </c>
      <c r="O20" s="582">
        <f t="shared" si="5"/>
        <v>35000</v>
      </c>
      <c r="P20" s="582">
        <f t="shared" si="1"/>
        <v>0.035</v>
      </c>
      <c r="Q20" s="204"/>
    </row>
    <row r="21" spans="1:17" ht="15.75" customHeight="1">
      <c r="A21" s="546">
        <v>13</v>
      </c>
      <c r="B21" s="547" t="s">
        <v>104</v>
      </c>
      <c r="C21" s="552">
        <v>4864836</v>
      </c>
      <c r="D21" s="48" t="s">
        <v>14</v>
      </c>
      <c r="E21" s="49" t="s">
        <v>368</v>
      </c>
      <c r="F21" s="561">
        <v>1000</v>
      </c>
      <c r="G21" s="581">
        <v>30</v>
      </c>
      <c r="H21" s="402">
        <v>30</v>
      </c>
      <c r="I21" s="582">
        <f t="shared" si="6"/>
        <v>0</v>
      </c>
      <c r="J21" s="582">
        <f t="shared" si="3"/>
        <v>0</v>
      </c>
      <c r="K21" s="582">
        <f t="shared" si="0"/>
        <v>0</v>
      </c>
      <c r="L21" s="583">
        <v>12833</v>
      </c>
      <c r="M21" s="402">
        <v>12650</v>
      </c>
      <c r="N21" s="582">
        <f t="shared" si="7"/>
        <v>183</v>
      </c>
      <c r="O21" s="582">
        <f t="shared" si="5"/>
        <v>183000</v>
      </c>
      <c r="P21" s="582">
        <f t="shared" si="1"/>
        <v>0.183</v>
      </c>
      <c r="Q21" s="204"/>
    </row>
    <row r="22" spans="1:17" ht="15.75" customHeight="1">
      <c r="A22" s="546">
        <v>14</v>
      </c>
      <c r="B22" s="547" t="s">
        <v>105</v>
      </c>
      <c r="C22" s="552">
        <v>4864837</v>
      </c>
      <c r="D22" s="48" t="s">
        <v>14</v>
      </c>
      <c r="E22" s="49" t="s">
        <v>368</v>
      </c>
      <c r="F22" s="561">
        <v>1000</v>
      </c>
      <c r="G22" s="581">
        <v>112</v>
      </c>
      <c r="H22" s="402">
        <v>111</v>
      </c>
      <c r="I22" s="582">
        <f t="shared" si="6"/>
        <v>1</v>
      </c>
      <c r="J22" s="582">
        <f t="shared" si="3"/>
        <v>1000</v>
      </c>
      <c r="K22" s="582">
        <f t="shared" si="0"/>
        <v>0.001</v>
      </c>
      <c r="L22" s="583">
        <v>31195</v>
      </c>
      <c r="M22" s="402">
        <v>30923</v>
      </c>
      <c r="N22" s="582">
        <f t="shared" si="7"/>
        <v>272</v>
      </c>
      <c r="O22" s="582">
        <f t="shared" si="5"/>
        <v>272000</v>
      </c>
      <c r="P22" s="402">
        <f t="shared" si="1"/>
        <v>0.272</v>
      </c>
      <c r="Q22" s="204"/>
    </row>
    <row r="23" spans="1:17" ht="15.75" customHeight="1">
      <c r="A23" s="546">
        <v>15</v>
      </c>
      <c r="B23" s="547" t="s">
        <v>106</v>
      </c>
      <c r="C23" s="552">
        <v>4864838</v>
      </c>
      <c r="D23" s="48" t="s">
        <v>14</v>
      </c>
      <c r="E23" s="49" t="s">
        <v>368</v>
      </c>
      <c r="F23" s="561">
        <v>1000</v>
      </c>
      <c r="G23" s="581">
        <v>263</v>
      </c>
      <c r="H23" s="402">
        <v>263</v>
      </c>
      <c r="I23" s="582">
        <f t="shared" si="6"/>
        <v>0</v>
      </c>
      <c r="J23" s="582">
        <f t="shared" si="3"/>
        <v>0</v>
      </c>
      <c r="K23" s="582">
        <f t="shared" si="0"/>
        <v>0</v>
      </c>
      <c r="L23" s="583">
        <v>5591</v>
      </c>
      <c r="M23" s="402">
        <v>4464</v>
      </c>
      <c r="N23" s="582">
        <f t="shared" si="7"/>
        <v>1127</v>
      </c>
      <c r="O23" s="582">
        <f t="shared" si="5"/>
        <v>1127000</v>
      </c>
      <c r="P23" s="582">
        <f t="shared" si="1"/>
        <v>1.127</v>
      </c>
      <c r="Q23" s="204"/>
    </row>
    <row r="24" spans="1:17" ht="15.75" customHeight="1">
      <c r="A24" s="546">
        <v>16</v>
      </c>
      <c r="B24" s="547" t="s">
        <v>130</v>
      </c>
      <c r="C24" s="552">
        <v>4864839</v>
      </c>
      <c r="D24" s="48" t="s">
        <v>14</v>
      </c>
      <c r="E24" s="49" t="s">
        <v>368</v>
      </c>
      <c r="F24" s="561">
        <v>1000</v>
      </c>
      <c r="G24" s="581">
        <v>279</v>
      </c>
      <c r="H24" s="402">
        <v>273</v>
      </c>
      <c r="I24" s="582">
        <f t="shared" si="6"/>
        <v>6</v>
      </c>
      <c r="J24" s="582">
        <f t="shared" si="3"/>
        <v>6000</v>
      </c>
      <c r="K24" s="582">
        <f t="shared" si="0"/>
        <v>0.006</v>
      </c>
      <c r="L24" s="583">
        <v>4353</v>
      </c>
      <c r="M24" s="402">
        <v>4211</v>
      </c>
      <c r="N24" s="582">
        <f t="shared" si="7"/>
        <v>142</v>
      </c>
      <c r="O24" s="582">
        <f t="shared" si="5"/>
        <v>142000</v>
      </c>
      <c r="P24" s="582">
        <f t="shared" si="1"/>
        <v>0.142</v>
      </c>
      <c r="Q24" s="204"/>
    </row>
    <row r="25" spans="1:17" ht="15.75" customHeight="1">
      <c r="A25" s="546">
        <v>17</v>
      </c>
      <c r="B25" s="547" t="s">
        <v>133</v>
      </c>
      <c r="C25" s="552">
        <v>4864786</v>
      </c>
      <c r="D25" s="48" t="s">
        <v>14</v>
      </c>
      <c r="E25" s="49" t="s">
        <v>368</v>
      </c>
      <c r="F25" s="561">
        <v>100</v>
      </c>
      <c r="G25" s="581">
        <v>26439</v>
      </c>
      <c r="H25" s="402">
        <v>26433</v>
      </c>
      <c r="I25" s="582">
        <f t="shared" si="6"/>
        <v>6</v>
      </c>
      <c r="J25" s="582">
        <f t="shared" si="3"/>
        <v>600</v>
      </c>
      <c r="K25" s="582">
        <f t="shared" si="0"/>
        <v>0.0006</v>
      </c>
      <c r="L25" s="583">
        <v>416</v>
      </c>
      <c r="M25" s="402">
        <v>416</v>
      </c>
      <c r="N25" s="582">
        <f t="shared" si="7"/>
        <v>0</v>
      </c>
      <c r="O25" s="582">
        <f t="shared" si="5"/>
        <v>0</v>
      </c>
      <c r="P25" s="582">
        <f t="shared" si="1"/>
        <v>0</v>
      </c>
      <c r="Q25" s="204"/>
    </row>
    <row r="26" spans="1:17" ht="15.75" customHeight="1">
      <c r="A26" s="546">
        <v>18</v>
      </c>
      <c r="B26" s="547" t="s">
        <v>131</v>
      </c>
      <c r="C26" s="552">
        <v>4864883</v>
      </c>
      <c r="D26" s="48" t="s">
        <v>14</v>
      </c>
      <c r="E26" s="49" t="s">
        <v>368</v>
      </c>
      <c r="F26" s="561">
        <v>1000</v>
      </c>
      <c r="G26" s="581">
        <v>998964</v>
      </c>
      <c r="H26" s="402">
        <v>998973</v>
      </c>
      <c r="I26" s="582">
        <f t="shared" si="6"/>
        <v>-9</v>
      </c>
      <c r="J26" s="582">
        <f t="shared" si="3"/>
        <v>-9000</v>
      </c>
      <c r="K26" s="582">
        <f t="shared" si="0"/>
        <v>-0.009</v>
      </c>
      <c r="L26" s="583">
        <v>3667</v>
      </c>
      <c r="M26" s="402">
        <v>3559</v>
      </c>
      <c r="N26" s="582">
        <f t="shared" si="7"/>
        <v>108</v>
      </c>
      <c r="O26" s="582">
        <f t="shared" si="5"/>
        <v>108000</v>
      </c>
      <c r="P26" s="582">
        <f t="shared" si="1"/>
        <v>0.108</v>
      </c>
      <c r="Q26" s="204"/>
    </row>
    <row r="27" spans="1:17" ht="15.75" customHeight="1">
      <c r="A27" s="546"/>
      <c r="B27" s="549" t="s">
        <v>107</v>
      </c>
      <c r="C27" s="552"/>
      <c r="D27" s="48"/>
      <c r="E27" s="48"/>
      <c r="F27" s="561"/>
      <c r="G27" s="144"/>
      <c r="H27" s="23"/>
      <c r="I27" s="23"/>
      <c r="J27" s="23"/>
      <c r="K27" s="271">
        <f>SUM(K16:K26)</f>
        <v>-0.0063999999999999994</v>
      </c>
      <c r="L27" s="113"/>
      <c r="M27" s="23"/>
      <c r="N27" s="23"/>
      <c r="O27" s="23"/>
      <c r="P27" s="271">
        <f>SUM(P16:P26)</f>
        <v>1.941</v>
      </c>
      <c r="Q27" s="204"/>
    </row>
    <row r="28" spans="1:17" ht="15.75" customHeight="1">
      <c r="A28" s="546">
        <v>19</v>
      </c>
      <c r="B28" s="547" t="s">
        <v>108</v>
      </c>
      <c r="C28" s="552">
        <v>4865041</v>
      </c>
      <c r="D28" s="48" t="s">
        <v>14</v>
      </c>
      <c r="E28" s="49" t="s">
        <v>368</v>
      </c>
      <c r="F28" s="561">
        <v>1100</v>
      </c>
      <c r="G28" s="581">
        <v>999998</v>
      </c>
      <c r="H28" s="402">
        <v>999998</v>
      </c>
      <c r="I28" s="582">
        <f t="shared" si="6"/>
        <v>0</v>
      </c>
      <c r="J28" s="582">
        <f t="shared" si="3"/>
        <v>0</v>
      </c>
      <c r="K28" s="582">
        <f t="shared" si="0"/>
        <v>0</v>
      </c>
      <c r="L28" s="583">
        <v>897080</v>
      </c>
      <c r="M28" s="402">
        <v>900802</v>
      </c>
      <c r="N28" s="582">
        <f t="shared" si="7"/>
        <v>-3722</v>
      </c>
      <c r="O28" s="582">
        <f t="shared" si="5"/>
        <v>-4094200</v>
      </c>
      <c r="P28" s="582">
        <f t="shared" si="1"/>
        <v>-4.0942</v>
      </c>
      <c r="Q28" s="204"/>
    </row>
    <row r="29" spans="1:17" ht="15.75" customHeight="1">
      <c r="A29" s="546">
        <v>20</v>
      </c>
      <c r="B29" s="547" t="s">
        <v>109</v>
      </c>
      <c r="C29" s="552">
        <v>4865042</v>
      </c>
      <c r="D29" s="48" t="s">
        <v>14</v>
      </c>
      <c r="E29" s="49" t="s">
        <v>368</v>
      </c>
      <c r="F29" s="561">
        <v>1100</v>
      </c>
      <c r="G29" s="581">
        <v>999999</v>
      </c>
      <c r="H29" s="402">
        <v>999999</v>
      </c>
      <c r="I29" s="582">
        <f t="shared" si="6"/>
        <v>0</v>
      </c>
      <c r="J29" s="582">
        <f t="shared" si="3"/>
        <v>0</v>
      </c>
      <c r="K29" s="582">
        <f t="shared" si="0"/>
        <v>0</v>
      </c>
      <c r="L29" s="583">
        <v>920799</v>
      </c>
      <c r="M29" s="402">
        <v>923458</v>
      </c>
      <c r="N29" s="582">
        <f t="shared" si="7"/>
        <v>-2659</v>
      </c>
      <c r="O29" s="582">
        <f t="shared" si="5"/>
        <v>-2924900</v>
      </c>
      <c r="P29" s="582">
        <f t="shared" si="1"/>
        <v>-2.9249</v>
      </c>
      <c r="Q29" s="204"/>
    </row>
    <row r="30" spans="1:17" ht="15.75" customHeight="1">
      <c r="A30" s="546">
        <v>21</v>
      </c>
      <c r="B30" s="547" t="s">
        <v>399</v>
      </c>
      <c r="C30" s="552">
        <v>4864943</v>
      </c>
      <c r="D30" s="48" t="s">
        <v>14</v>
      </c>
      <c r="E30" s="49" t="s">
        <v>368</v>
      </c>
      <c r="F30" s="552">
        <v>1000</v>
      </c>
      <c r="G30" s="505">
        <v>999815</v>
      </c>
      <c r="H30" s="506">
        <v>1000000</v>
      </c>
      <c r="I30" s="503">
        <f>G30-H30</f>
        <v>-185</v>
      </c>
      <c r="J30" s="503">
        <f>$F30*I30</f>
        <v>-185000</v>
      </c>
      <c r="K30" s="503">
        <f>J30/1000000</f>
        <v>-0.185</v>
      </c>
      <c r="L30" s="505">
        <v>10127</v>
      </c>
      <c r="M30" s="506">
        <v>10128</v>
      </c>
      <c r="N30" s="503">
        <f>L30-M30</f>
        <v>-1</v>
      </c>
      <c r="O30" s="503">
        <f>$F30*N30</f>
        <v>-1000</v>
      </c>
      <c r="P30" s="503">
        <f>O30/1000000</f>
        <v>-0.001</v>
      </c>
      <c r="Q30" s="204"/>
    </row>
    <row r="31" spans="1:17" ht="15.75" customHeight="1">
      <c r="A31" s="546"/>
      <c r="B31" s="549" t="s">
        <v>36</v>
      </c>
      <c r="C31" s="552"/>
      <c r="D31" s="48"/>
      <c r="E31" s="48"/>
      <c r="F31" s="561"/>
      <c r="G31" s="581"/>
      <c r="H31" s="582"/>
      <c r="I31" s="582"/>
      <c r="J31" s="582"/>
      <c r="K31" s="582"/>
      <c r="L31" s="583"/>
      <c r="M31" s="582"/>
      <c r="N31" s="582"/>
      <c r="O31" s="582"/>
      <c r="P31" s="582"/>
      <c r="Q31" s="204"/>
    </row>
    <row r="32" spans="1:17" ht="15.75" customHeight="1">
      <c r="A32" s="546">
        <v>22</v>
      </c>
      <c r="B32" s="547" t="s">
        <v>110</v>
      </c>
      <c r="C32" s="552">
        <v>4864910</v>
      </c>
      <c r="D32" s="48" t="s">
        <v>14</v>
      </c>
      <c r="E32" s="49" t="s">
        <v>368</v>
      </c>
      <c r="F32" s="561">
        <v>-1000</v>
      </c>
      <c r="G32" s="581">
        <v>970025</v>
      </c>
      <c r="H32" s="402">
        <v>970198</v>
      </c>
      <c r="I32" s="582">
        <f t="shared" si="6"/>
        <v>-173</v>
      </c>
      <c r="J32" s="582">
        <f t="shared" si="3"/>
        <v>173000</v>
      </c>
      <c r="K32" s="582">
        <f t="shared" si="0"/>
        <v>0.173</v>
      </c>
      <c r="L32" s="583">
        <v>980678</v>
      </c>
      <c r="M32" s="402">
        <v>981229</v>
      </c>
      <c r="N32" s="582">
        <f t="shared" si="7"/>
        <v>-551</v>
      </c>
      <c r="O32" s="582">
        <f t="shared" si="5"/>
        <v>551000</v>
      </c>
      <c r="P32" s="582">
        <f t="shared" si="1"/>
        <v>0.551</v>
      </c>
      <c r="Q32" s="204"/>
    </row>
    <row r="33" spans="1:17" ht="15.75" customHeight="1">
      <c r="A33" s="546">
        <v>23</v>
      </c>
      <c r="B33" s="547" t="s">
        <v>111</v>
      </c>
      <c r="C33" s="552">
        <v>4864911</v>
      </c>
      <c r="D33" s="48" t="s">
        <v>14</v>
      </c>
      <c r="E33" s="49" t="s">
        <v>368</v>
      </c>
      <c r="F33" s="561">
        <v>-1000</v>
      </c>
      <c r="G33" s="581">
        <v>992028</v>
      </c>
      <c r="H33" s="402">
        <v>992373</v>
      </c>
      <c r="I33" s="582">
        <f t="shared" si="6"/>
        <v>-345</v>
      </c>
      <c r="J33" s="582">
        <f t="shared" si="3"/>
        <v>345000</v>
      </c>
      <c r="K33" s="582">
        <f t="shared" si="0"/>
        <v>0.345</v>
      </c>
      <c r="L33" s="583">
        <v>987859</v>
      </c>
      <c r="M33" s="402">
        <v>988381</v>
      </c>
      <c r="N33" s="582">
        <f t="shared" si="7"/>
        <v>-522</v>
      </c>
      <c r="O33" s="582">
        <f t="shared" si="5"/>
        <v>522000</v>
      </c>
      <c r="P33" s="582">
        <f t="shared" si="1"/>
        <v>0.522</v>
      </c>
      <c r="Q33" s="204"/>
    </row>
    <row r="34" spans="1:17" ht="15.75" customHeight="1">
      <c r="A34" s="546">
        <v>24</v>
      </c>
      <c r="B34" s="608" t="s">
        <v>154</v>
      </c>
      <c r="C34" s="562">
        <v>4902571</v>
      </c>
      <c r="D34" s="14" t="s">
        <v>14</v>
      </c>
      <c r="E34" s="49" t="s">
        <v>368</v>
      </c>
      <c r="F34" s="562">
        <v>300</v>
      </c>
      <c r="G34" s="583">
        <v>999999</v>
      </c>
      <c r="H34" s="582">
        <v>999999</v>
      </c>
      <c r="I34" s="582">
        <f t="shared" si="6"/>
        <v>0</v>
      </c>
      <c r="J34" s="582">
        <f t="shared" si="3"/>
        <v>0</v>
      </c>
      <c r="K34" s="582">
        <f t="shared" si="0"/>
        <v>0</v>
      </c>
      <c r="L34" s="583">
        <v>999947</v>
      </c>
      <c r="M34" s="582">
        <v>999924</v>
      </c>
      <c r="N34" s="582">
        <f t="shared" si="7"/>
        <v>23</v>
      </c>
      <c r="O34" s="582">
        <f t="shared" si="5"/>
        <v>6900</v>
      </c>
      <c r="P34" s="582">
        <f t="shared" si="1"/>
        <v>0.0069</v>
      </c>
      <c r="Q34" s="204"/>
    </row>
    <row r="35" spans="1:17" ht="15.75" customHeight="1">
      <c r="A35" s="546"/>
      <c r="B35" s="549" t="s">
        <v>30</v>
      </c>
      <c r="C35" s="552"/>
      <c r="D35" s="48"/>
      <c r="E35" s="48"/>
      <c r="F35" s="561"/>
      <c r="G35" s="581"/>
      <c r="H35" s="582"/>
      <c r="I35" s="582"/>
      <c r="J35" s="582"/>
      <c r="K35" s="582"/>
      <c r="L35" s="583"/>
      <c r="M35" s="582"/>
      <c r="N35" s="582"/>
      <c r="O35" s="582"/>
      <c r="P35" s="582"/>
      <c r="Q35" s="204"/>
    </row>
    <row r="36" spans="1:17" ht="15.75" customHeight="1">
      <c r="A36" s="546">
        <v>25</v>
      </c>
      <c r="B36" s="482" t="s">
        <v>53</v>
      </c>
      <c r="C36" s="552">
        <v>4864830</v>
      </c>
      <c r="D36" s="52" t="s">
        <v>14</v>
      </c>
      <c r="E36" s="49" t="s">
        <v>368</v>
      </c>
      <c r="F36" s="561">
        <v>1000</v>
      </c>
      <c r="G36" s="581">
        <v>118</v>
      </c>
      <c r="H36" s="582">
        <v>111</v>
      </c>
      <c r="I36" s="582">
        <f t="shared" si="6"/>
        <v>7</v>
      </c>
      <c r="J36" s="582">
        <f t="shared" si="3"/>
        <v>7000</v>
      </c>
      <c r="K36" s="582">
        <f t="shared" si="0"/>
        <v>0.007</v>
      </c>
      <c r="L36" s="583">
        <v>46250</v>
      </c>
      <c r="M36" s="402">
        <v>45100</v>
      </c>
      <c r="N36" s="582">
        <f t="shared" si="7"/>
        <v>1150</v>
      </c>
      <c r="O36" s="582">
        <f t="shared" si="5"/>
        <v>1150000</v>
      </c>
      <c r="P36" s="582">
        <f t="shared" si="1"/>
        <v>1.15</v>
      </c>
      <c r="Q36" s="204"/>
    </row>
    <row r="37" spans="1:17" ht="15.75" customHeight="1">
      <c r="A37" s="546"/>
      <c r="B37" s="549" t="s">
        <v>112</v>
      </c>
      <c r="C37" s="552"/>
      <c r="D37" s="48"/>
      <c r="E37" s="48"/>
      <c r="F37" s="561"/>
      <c r="G37" s="581"/>
      <c r="H37" s="582"/>
      <c r="I37" s="582"/>
      <c r="J37" s="582"/>
      <c r="K37" s="582"/>
      <c r="L37" s="583"/>
      <c r="M37" s="582"/>
      <c r="N37" s="582"/>
      <c r="O37" s="582"/>
      <c r="P37" s="582"/>
      <c r="Q37" s="204"/>
    </row>
    <row r="38" spans="1:17" ht="15.75" customHeight="1">
      <c r="A38" s="546">
        <v>26</v>
      </c>
      <c r="B38" s="547" t="s">
        <v>113</v>
      </c>
      <c r="C38" s="552">
        <v>4864962</v>
      </c>
      <c r="D38" s="48" t="s">
        <v>14</v>
      </c>
      <c r="E38" s="49" t="s">
        <v>368</v>
      </c>
      <c r="F38" s="561">
        <v>-1000</v>
      </c>
      <c r="G38" s="581">
        <v>314</v>
      </c>
      <c r="H38" s="582">
        <v>314</v>
      </c>
      <c r="I38" s="582">
        <f t="shared" si="6"/>
        <v>0</v>
      </c>
      <c r="J38" s="582">
        <f t="shared" si="3"/>
        <v>0</v>
      </c>
      <c r="K38" s="582">
        <f t="shared" si="0"/>
        <v>0</v>
      </c>
      <c r="L38" s="583">
        <v>981378</v>
      </c>
      <c r="M38" s="402">
        <v>981958</v>
      </c>
      <c r="N38" s="582">
        <f t="shared" si="7"/>
        <v>-580</v>
      </c>
      <c r="O38" s="582">
        <f t="shared" si="5"/>
        <v>580000</v>
      </c>
      <c r="P38" s="582">
        <f t="shared" si="1"/>
        <v>0.58</v>
      </c>
      <c r="Q38" s="204"/>
    </row>
    <row r="39" spans="1:17" ht="15.75" customHeight="1">
      <c r="A39" s="546">
        <v>27</v>
      </c>
      <c r="B39" s="547" t="s">
        <v>114</v>
      </c>
      <c r="C39" s="552">
        <v>4865033</v>
      </c>
      <c r="D39" s="48" t="s">
        <v>14</v>
      </c>
      <c r="E39" s="49" t="s">
        <v>368</v>
      </c>
      <c r="F39" s="561">
        <v>-1000</v>
      </c>
      <c r="G39" s="581">
        <v>1753</v>
      </c>
      <c r="H39" s="582">
        <v>1765</v>
      </c>
      <c r="I39" s="582">
        <f t="shared" si="6"/>
        <v>-12</v>
      </c>
      <c r="J39" s="582">
        <f t="shared" si="3"/>
        <v>12000</v>
      </c>
      <c r="K39" s="582">
        <f t="shared" si="0"/>
        <v>0.012</v>
      </c>
      <c r="L39" s="583">
        <v>989149</v>
      </c>
      <c r="M39" s="402">
        <v>989213</v>
      </c>
      <c r="N39" s="582">
        <f t="shared" si="7"/>
        <v>-64</v>
      </c>
      <c r="O39" s="582">
        <f t="shared" si="5"/>
        <v>64000</v>
      </c>
      <c r="P39" s="582">
        <f t="shared" si="1"/>
        <v>0.064</v>
      </c>
      <c r="Q39" s="204"/>
    </row>
    <row r="40" spans="1:17" ht="15.75" customHeight="1">
      <c r="A40" s="546">
        <v>28</v>
      </c>
      <c r="B40" s="547" t="s">
        <v>115</v>
      </c>
      <c r="C40" s="552">
        <v>4864902</v>
      </c>
      <c r="D40" s="48" t="s">
        <v>14</v>
      </c>
      <c r="E40" s="49" t="s">
        <v>368</v>
      </c>
      <c r="F40" s="561">
        <v>-1000</v>
      </c>
      <c r="G40" s="581"/>
      <c r="H40" s="582"/>
      <c r="I40" s="582">
        <f t="shared" si="6"/>
        <v>0</v>
      </c>
      <c r="J40" s="582">
        <f t="shared" si="3"/>
        <v>0</v>
      </c>
      <c r="K40" s="582">
        <f t="shared" si="0"/>
        <v>0</v>
      </c>
      <c r="L40" s="401"/>
      <c r="M40" s="582"/>
      <c r="N40" s="582">
        <f t="shared" si="7"/>
        <v>0</v>
      </c>
      <c r="O40" s="582">
        <f t="shared" si="5"/>
        <v>0</v>
      </c>
      <c r="P40" s="582">
        <f t="shared" si="1"/>
        <v>0</v>
      </c>
      <c r="Q40" s="204"/>
    </row>
    <row r="41" spans="1:17" ht="15.75" customHeight="1">
      <c r="A41" s="546">
        <v>29</v>
      </c>
      <c r="B41" s="482" t="s">
        <v>116</v>
      </c>
      <c r="C41" s="552">
        <v>4864935</v>
      </c>
      <c r="D41" s="48" t="s">
        <v>14</v>
      </c>
      <c r="E41" s="49" t="s">
        <v>368</v>
      </c>
      <c r="F41" s="561">
        <v>-1000</v>
      </c>
      <c r="G41" s="581">
        <v>18</v>
      </c>
      <c r="H41" s="402">
        <v>18</v>
      </c>
      <c r="I41" s="582">
        <f t="shared" si="6"/>
        <v>0</v>
      </c>
      <c r="J41" s="582">
        <f t="shared" si="3"/>
        <v>0</v>
      </c>
      <c r="K41" s="582">
        <f t="shared" si="0"/>
        <v>0</v>
      </c>
      <c r="L41" s="401">
        <v>998847</v>
      </c>
      <c r="M41" s="402">
        <v>999790</v>
      </c>
      <c r="N41" s="582">
        <f t="shared" si="7"/>
        <v>-943</v>
      </c>
      <c r="O41" s="582">
        <f t="shared" si="5"/>
        <v>943000</v>
      </c>
      <c r="P41" s="582">
        <f t="shared" si="1"/>
        <v>0.943</v>
      </c>
      <c r="Q41" s="256"/>
    </row>
    <row r="42" spans="1:17" ht="15.75" customHeight="1">
      <c r="A42" s="546"/>
      <c r="B42" s="482"/>
      <c r="C42" s="552"/>
      <c r="D42" s="48"/>
      <c r="E42" s="49"/>
      <c r="F42" s="561"/>
      <c r="G42" s="581"/>
      <c r="H42" s="402"/>
      <c r="I42" s="582"/>
      <c r="J42" s="582"/>
      <c r="K42" s="582"/>
      <c r="L42" s="401"/>
      <c r="M42" s="402"/>
      <c r="N42" s="582"/>
      <c r="O42" s="582"/>
      <c r="P42" s="582"/>
      <c r="Q42" s="204"/>
    </row>
    <row r="43" spans="1:17" ht="15.75" customHeight="1">
      <c r="A43" s="546"/>
      <c r="B43" s="549" t="s">
        <v>49</v>
      </c>
      <c r="C43" s="552"/>
      <c r="D43" s="48"/>
      <c r="E43" s="48"/>
      <c r="F43" s="561"/>
      <c r="G43" s="581"/>
      <c r="H43" s="582"/>
      <c r="I43" s="582"/>
      <c r="J43" s="582"/>
      <c r="K43" s="582"/>
      <c r="L43" s="583"/>
      <c r="M43" s="582"/>
      <c r="N43" s="582"/>
      <c r="O43" s="582"/>
      <c r="P43" s="582"/>
      <c r="Q43" s="204"/>
    </row>
    <row r="44" spans="1:17" ht="15.75" customHeight="1">
      <c r="A44" s="546"/>
      <c r="B44" s="548" t="s">
        <v>20</v>
      </c>
      <c r="C44" s="552"/>
      <c r="D44" s="52"/>
      <c r="E44" s="52"/>
      <c r="F44" s="561"/>
      <c r="G44" s="581"/>
      <c r="H44" s="582"/>
      <c r="I44" s="582"/>
      <c r="J44" s="582"/>
      <c r="K44" s="582"/>
      <c r="L44" s="583"/>
      <c r="M44" s="582"/>
      <c r="N44" s="582"/>
      <c r="O44" s="582"/>
      <c r="P44" s="582"/>
      <c r="Q44" s="204"/>
    </row>
    <row r="45" spans="1:17" ht="15.75" customHeight="1">
      <c r="A45" s="546">
        <v>30</v>
      </c>
      <c r="B45" s="547" t="s">
        <v>21</v>
      </c>
      <c r="C45" s="552">
        <v>4864840</v>
      </c>
      <c r="D45" s="48" t="s">
        <v>14</v>
      </c>
      <c r="E45" s="49" t="s">
        <v>368</v>
      </c>
      <c r="F45" s="561">
        <v>1000</v>
      </c>
      <c r="G45" s="581">
        <v>9909</v>
      </c>
      <c r="H45" s="582">
        <v>9864</v>
      </c>
      <c r="I45" s="582">
        <f t="shared" si="6"/>
        <v>45</v>
      </c>
      <c r="J45" s="582">
        <f t="shared" si="3"/>
        <v>45000</v>
      </c>
      <c r="K45" s="582">
        <f t="shared" si="0"/>
        <v>0.045</v>
      </c>
      <c r="L45" s="583">
        <v>6627</v>
      </c>
      <c r="M45" s="582">
        <v>5878</v>
      </c>
      <c r="N45" s="582">
        <f t="shared" si="7"/>
        <v>749</v>
      </c>
      <c r="O45" s="582">
        <f t="shared" si="5"/>
        <v>749000</v>
      </c>
      <c r="P45" s="582">
        <f t="shared" si="1"/>
        <v>0.749</v>
      </c>
      <c r="Q45" s="204"/>
    </row>
    <row r="46" spans="1:17" ht="15.75" customHeight="1">
      <c r="A46" s="546">
        <v>31</v>
      </c>
      <c r="B46" s="547" t="s">
        <v>22</v>
      </c>
      <c r="C46" s="552">
        <v>4864841</v>
      </c>
      <c r="D46" s="48" t="s">
        <v>14</v>
      </c>
      <c r="E46" s="49" t="s">
        <v>368</v>
      </c>
      <c r="F46" s="561">
        <v>1000</v>
      </c>
      <c r="G46" s="581">
        <v>9600</v>
      </c>
      <c r="H46" s="582">
        <v>9488</v>
      </c>
      <c r="I46" s="582">
        <f t="shared" si="6"/>
        <v>112</v>
      </c>
      <c r="J46" s="582">
        <f t="shared" si="3"/>
        <v>112000</v>
      </c>
      <c r="K46" s="582">
        <f t="shared" si="0"/>
        <v>0.112</v>
      </c>
      <c r="L46" s="583">
        <v>9805</v>
      </c>
      <c r="M46" s="582">
        <v>8876</v>
      </c>
      <c r="N46" s="582">
        <f t="shared" si="7"/>
        <v>929</v>
      </c>
      <c r="O46" s="582">
        <f t="shared" si="5"/>
        <v>929000</v>
      </c>
      <c r="P46" s="582">
        <f t="shared" si="1"/>
        <v>0.929</v>
      </c>
      <c r="Q46" s="204"/>
    </row>
    <row r="47" spans="1:17" ht="15.75" customHeight="1">
      <c r="A47" s="546"/>
      <c r="B47" s="549" t="s">
        <v>127</v>
      </c>
      <c r="C47" s="552"/>
      <c r="D47" s="48"/>
      <c r="E47" s="48"/>
      <c r="F47" s="561"/>
      <c r="G47" s="581"/>
      <c r="H47" s="582"/>
      <c r="I47" s="582"/>
      <c r="J47" s="582"/>
      <c r="K47" s="582"/>
      <c r="L47" s="583"/>
      <c r="M47" s="582"/>
      <c r="N47" s="582"/>
      <c r="O47" s="582"/>
      <c r="P47" s="582"/>
      <c r="Q47" s="204"/>
    </row>
    <row r="48" spans="1:17" ht="15.75" customHeight="1">
      <c r="A48" s="546">
        <v>32</v>
      </c>
      <c r="B48" s="547" t="s">
        <v>128</v>
      </c>
      <c r="C48" s="552">
        <v>4865134</v>
      </c>
      <c r="D48" s="48" t="s">
        <v>14</v>
      </c>
      <c r="E48" s="49" t="s">
        <v>368</v>
      </c>
      <c r="F48" s="561">
        <v>100</v>
      </c>
      <c r="G48" s="581">
        <v>60360</v>
      </c>
      <c r="H48" s="582">
        <v>56949</v>
      </c>
      <c r="I48" s="582">
        <f t="shared" si="6"/>
        <v>3411</v>
      </c>
      <c r="J48" s="582">
        <f t="shared" si="3"/>
        <v>341100</v>
      </c>
      <c r="K48" s="582">
        <f t="shared" si="0"/>
        <v>0.3411</v>
      </c>
      <c r="L48" s="583">
        <v>1651</v>
      </c>
      <c r="M48" s="582">
        <v>1640</v>
      </c>
      <c r="N48" s="582">
        <f t="shared" si="7"/>
        <v>11</v>
      </c>
      <c r="O48" s="582">
        <f t="shared" si="5"/>
        <v>1100</v>
      </c>
      <c r="P48" s="582">
        <f t="shared" si="1"/>
        <v>0.0011</v>
      </c>
      <c r="Q48" s="204"/>
    </row>
    <row r="49" spans="1:17" ht="15.75" customHeight="1" thickBot="1">
      <c r="A49" s="550">
        <v>33</v>
      </c>
      <c r="B49" s="483" t="s">
        <v>129</v>
      </c>
      <c r="C49" s="553">
        <v>4865135</v>
      </c>
      <c r="D49" s="57" t="s">
        <v>14</v>
      </c>
      <c r="E49" s="55" t="s">
        <v>368</v>
      </c>
      <c r="F49" s="563">
        <v>100</v>
      </c>
      <c r="G49" s="584">
        <v>25583</v>
      </c>
      <c r="H49" s="584">
        <v>17416</v>
      </c>
      <c r="I49" s="584">
        <f t="shared" si="6"/>
        <v>8167</v>
      </c>
      <c r="J49" s="584">
        <f t="shared" si="3"/>
        <v>816700</v>
      </c>
      <c r="K49" s="584">
        <f t="shared" si="0"/>
        <v>0.8167</v>
      </c>
      <c r="L49" s="585">
        <v>999411</v>
      </c>
      <c r="M49" s="584">
        <v>999416</v>
      </c>
      <c r="N49" s="584">
        <f t="shared" si="7"/>
        <v>-5</v>
      </c>
      <c r="O49" s="584">
        <f t="shared" si="5"/>
        <v>-500</v>
      </c>
      <c r="P49" s="584">
        <f t="shared" si="1"/>
        <v>-0.0005</v>
      </c>
      <c r="Q49" s="205"/>
    </row>
    <row r="50" spans="6:16" ht="15.75" thickTop="1">
      <c r="F50" s="274"/>
      <c r="I50" s="19"/>
      <c r="J50" s="19"/>
      <c r="K50" s="19"/>
      <c r="N50" s="19"/>
      <c r="O50" s="19"/>
      <c r="P50" s="19"/>
    </row>
    <row r="51" spans="2:16" ht="16.5">
      <c r="B51" s="18" t="s">
        <v>148</v>
      </c>
      <c r="F51" s="274"/>
      <c r="I51" s="19"/>
      <c r="J51" s="19"/>
      <c r="K51" s="591">
        <f>SUM(K8:K49)-K27</f>
        <v>2.2714000000000003</v>
      </c>
      <c r="N51" s="19"/>
      <c r="O51" s="19"/>
      <c r="P51" s="591">
        <f>SUM(P8:P49)-P27</f>
        <v>0.5195000000000001</v>
      </c>
    </row>
    <row r="52" spans="2:16" ht="15">
      <c r="B52" s="18"/>
      <c r="F52" s="274"/>
      <c r="I52" s="19"/>
      <c r="J52" s="19"/>
      <c r="K52" s="35"/>
      <c r="N52" s="19"/>
      <c r="O52" s="19"/>
      <c r="P52" s="35"/>
    </row>
    <row r="53" spans="2:16" ht="16.5">
      <c r="B53" s="18" t="s">
        <v>149</v>
      </c>
      <c r="F53" s="274"/>
      <c r="I53" s="19"/>
      <c r="J53" s="19"/>
      <c r="K53" s="591">
        <f>SUM(K51:K52)</f>
        <v>2.2714000000000003</v>
      </c>
      <c r="N53" s="19"/>
      <c r="O53" s="19"/>
      <c r="P53" s="591">
        <f>SUM(P51:P52)</f>
        <v>0.5195000000000001</v>
      </c>
    </row>
    <row r="54" ht="15">
      <c r="F54" s="274"/>
    </row>
    <row r="55" spans="6:17" ht="15">
      <c r="F55" s="274"/>
      <c r="Q55" s="343" t="str">
        <f>NDPL!$Q$1</f>
        <v>AUGUST 2010</v>
      </c>
    </row>
    <row r="56" ht="15">
      <c r="F56" s="274"/>
    </row>
    <row r="57" spans="6:17" ht="15">
      <c r="F57" s="274"/>
      <c r="Q57" s="343"/>
    </row>
    <row r="58" spans="1:16" ht="18.75" thickBot="1">
      <c r="A58" s="121" t="s">
        <v>266</v>
      </c>
      <c r="F58" s="274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01/09/10</v>
      </c>
      <c r="H59" s="41" t="str">
        <f>NDPL!H5</f>
        <v>INTIAL READING 01/08/10</v>
      </c>
      <c r="I59" s="41" t="s">
        <v>4</v>
      </c>
      <c r="J59" s="41" t="s">
        <v>5</v>
      </c>
      <c r="K59" s="41" t="s">
        <v>6</v>
      </c>
      <c r="L59" s="43" t="str">
        <f>NDPL!G5</f>
        <v>FINAL READING 01/09/10</v>
      </c>
      <c r="M59" s="41" t="str">
        <f>NDPL!H5</f>
        <v>INTIAL READING 01/08/10</v>
      </c>
      <c r="N59" s="41" t="s">
        <v>4</v>
      </c>
      <c r="O59" s="41" t="s">
        <v>5</v>
      </c>
      <c r="P59" s="41" t="s">
        <v>6</v>
      </c>
      <c r="Q59" s="42" t="s">
        <v>330</v>
      </c>
    </row>
    <row r="60" spans="1:16" ht="17.25" thickBot="1" thickTop="1">
      <c r="A60" s="22"/>
      <c r="B60" s="123"/>
      <c r="C60" s="22"/>
      <c r="D60" s="22"/>
      <c r="E60" s="22"/>
      <c r="F60" s="48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544"/>
      <c r="B61" s="545" t="s">
        <v>134</v>
      </c>
      <c r="C61" s="44"/>
      <c r="D61" s="44"/>
      <c r="E61" s="44"/>
      <c r="F61" s="48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203"/>
    </row>
    <row r="62" spans="1:17" ht="15.75" customHeight="1">
      <c r="A62" s="546">
        <v>1</v>
      </c>
      <c r="B62" s="547" t="s">
        <v>17</v>
      </c>
      <c r="C62" s="552">
        <v>4864968</v>
      </c>
      <c r="D62" s="48" t="s">
        <v>14</v>
      </c>
      <c r="E62" s="49" t="s">
        <v>368</v>
      </c>
      <c r="F62" s="561">
        <v>-1000</v>
      </c>
      <c r="G62" s="516">
        <v>999345</v>
      </c>
      <c r="H62" s="503">
        <v>999345</v>
      </c>
      <c r="I62" s="503">
        <f>G62-H62</f>
        <v>0</v>
      </c>
      <c r="J62" s="503">
        <f>$F62*I62</f>
        <v>0</v>
      </c>
      <c r="K62" s="503">
        <f>J62/1000000</f>
        <v>0</v>
      </c>
      <c r="L62" s="502">
        <v>975229</v>
      </c>
      <c r="M62" s="503">
        <v>981071</v>
      </c>
      <c r="N62" s="503">
        <f>L62-M62</f>
        <v>-5842</v>
      </c>
      <c r="O62" s="503">
        <f>$F62*N62</f>
        <v>5842000</v>
      </c>
      <c r="P62" s="503">
        <f>O62/1000000</f>
        <v>5.842</v>
      </c>
      <c r="Q62" s="204"/>
    </row>
    <row r="63" spans="1:17" ht="15.75" customHeight="1">
      <c r="A63" s="546">
        <v>2</v>
      </c>
      <c r="B63" s="547" t="s">
        <v>18</v>
      </c>
      <c r="C63" s="552">
        <v>4864980</v>
      </c>
      <c r="D63" s="48" t="s">
        <v>14</v>
      </c>
      <c r="E63" s="49" t="s">
        <v>368</v>
      </c>
      <c r="F63" s="561">
        <v>-1000</v>
      </c>
      <c r="G63" s="516">
        <v>16334</v>
      </c>
      <c r="H63" s="503">
        <v>16334</v>
      </c>
      <c r="I63" s="503">
        <f>G63-H63</f>
        <v>0</v>
      </c>
      <c r="J63" s="503">
        <f>$F63*I63</f>
        <v>0</v>
      </c>
      <c r="K63" s="503">
        <f>J63/1000000</f>
        <v>0</v>
      </c>
      <c r="L63" s="502">
        <v>979057</v>
      </c>
      <c r="M63" s="503">
        <v>983411</v>
      </c>
      <c r="N63" s="503">
        <f>L63-M63</f>
        <v>-4354</v>
      </c>
      <c r="O63" s="503">
        <f>$F63*N63</f>
        <v>4354000</v>
      </c>
      <c r="P63" s="503">
        <f>O63/1000000</f>
        <v>4.354</v>
      </c>
      <c r="Q63" s="204"/>
    </row>
    <row r="64" spans="1:17" ht="15.75" customHeight="1">
      <c r="A64" s="546">
        <v>3</v>
      </c>
      <c r="B64" s="547" t="s">
        <v>19</v>
      </c>
      <c r="C64" s="552">
        <v>4864981</v>
      </c>
      <c r="D64" s="48" t="s">
        <v>14</v>
      </c>
      <c r="E64" s="49" t="s">
        <v>368</v>
      </c>
      <c r="F64" s="561">
        <v>-1000</v>
      </c>
      <c r="G64" s="516">
        <v>15936</v>
      </c>
      <c r="H64" s="503">
        <v>15936</v>
      </c>
      <c r="I64" s="503">
        <f>G64-H64</f>
        <v>0</v>
      </c>
      <c r="J64" s="503">
        <f>$F64*I64</f>
        <v>0</v>
      </c>
      <c r="K64" s="503">
        <f>J64/1000000</f>
        <v>0</v>
      </c>
      <c r="L64" s="502">
        <v>970739</v>
      </c>
      <c r="M64" s="503">
        <v>975568</v>
      </c>
      <c r="N64" s="503">
        <f>L64-M64</f>
        <v>-4829</v>
      </c>
      <c r="O64" s="503">
        <f>$F64*N64</f>
        <v>4829000</v>
      </c>
      <c r="P64" s="503">
        <f>O64/1000000</f>
        <v>4.829</v>
      </c>
      <c r="Q64" s="204"/>
    </row>
    <row r="65" spans="1:17" ht="15.75" customHeight="1">
      <c r="A65" s="546"/>
      <c r="B65" s="548" t="s">
        <v>135</v>
      </c>
      <c r="C65" s="552"/>
      <c r="D65" s="52"/>
      <c r="E65" s="52"/>
      <c r="F65" s="561"/>
      <c r="G65" s="516"/>
      <c r="H65" s="586"/>
      <c r="I65" s="586"/>
      <c r="J65" s="586"/>
      <c r="K65" s="586"/>
      <c r="L65" s="502"/>
      <c r="M65" s="586"/>
      <c r="N65" s="586"/>
      <c r="O65" s="586"/>
      <c r="P65" s="586"/>
      <c r="Q65" s="204"/>
    </row>
    <row r="66" spans="1:17" ht="15.75" customHeight="1">
      <c r="A66" s="546">
        <v>4</v>
      </c>
      <c r="B66" s="547" t="s">
        <v>136</v>
      </c>
      <c r="C66" s="552">
        <v>4864915</v>
      </c>
      <c r="D66" s="48" t="s">
        <v>14</v>
      </c>
      <c r="E66" s="49" t="s">
        <v>368</v>
      </c>
      <c r="F66" s="561">
        <v>-1000</v>
      </c>
      <c r="G66" s="598">
        <v>990010</v>
      </c>
      <c r="H66" s="588">
        <v>990535</v>
      </c>
      <c r="I66" s="586">
        <f aca="true" t="shared" si="8" ref="I66:I71">G66-H66</f>
        <v>-525</v>
      </c>
      <c r="J66" s="586">
        <f aca="true" t="shared" si="9" ref="J66:J71">$F66*I66</f>
        <v>525000</v>
      </c>
      <c r="K66" s="586">
        <f aca="true" t="shared" si="10" ref="K66:K71">J66/1000000</f>
        <v>0.525</v>
      </c>
      <c r="L66" s="505">
        <v>993861</v>
      </c>
      <c r="M66" s="588">
        <v>993802</v>
      </c>
      <c r="N66" s="586">
        <f aca="true" t="shared" si="11" ref="N66:N71">L66-M66</f>
        <v>59</v>
      </c>
      <c r="O66" s="586">
        <f aca="true" t="shared" si="12" ref="O66:O71">$F66*N66</f>
        <v>-59000</v>
      </c>
      <c r="P66" s="586">
        <f aca="true" t="shared" si="13" ref="P66:P71">O66/1000000</f>
        <v>-0.059</v>
      </c>
      <c r="Q66" s="204"/>
    </row>
    <row r="67" spans="1:17" ht="15.75" customHeight="1">
      <c r="A67" s="546">
        <v>5</v>
      </c>
      <c r="B67" s="547" t="s">
        <v>137</v>
      </c>
      <c r="C67" s="552">
        <v>4864993</v>
      </c>
      <c r="D67" s="48" t="s">
        <v>14</v>
      </c>
      <c r="E67" s="49" t="s">
        <v>368</v>
      </c>
      <c r="F67" s="561">
        <v>-1000</v>
      </c>
      <c r="G67" s="516">
        <v>980384</v>
      </c>
      <c r="H67" s="586">
        <v>981040</v>
      </c>
      <c r="I67" s="586">
        <f t="shared" si="8"/>
        <v>-656</v>
      </c>
      <c r="J67" s="586">
        <f t="shared" si="9"/>
        <v>656000</v>
      </c>
      <c r="K67" s="586">
        <f t="shared" si="10"/>
        <v>0.656</v>
      </c>
      <c r="L67" s="502">
        <v>992131</v>
      </c>
      <c r="M67" s="586">
        <v>992077</v>
      </c>
      <c r="N67" s="586">
        <f t="shared" si="11"/>
        <v>54</v>
      </c>
      <c r="O67" s="586">
        <f t="shared" si="12"/>
        <v>-54000</v>
      </c>
      <c r="P67" s="586">
        <f t="shared" si="13"/>
        <v>-0.054</v>
      </c>
      <c r="Q67" s="204"/>
    </row>
    <row r="68" spans="1:17" ht="15.75" customHeight="1">
      <c r="A68" s="546">
        <v>6</v>
      </c>
      <c r="B68" s="547" t="s">
        <v>138</v>
      </c>
      <c r="C68" s="552">
        <v>4864914</v>
      </c>
      <c r="D68" s="48" t="s">
        <v>14</v>
      </c>
      <c r="E68" s="49" t="s">
        <v>368</v>
      </c>
      <c r="F68" s="561">
        <v>-1000</v>
      </c>
      <c r="G68" s="516">
        <v>1642</v>
      </c>
      <c r="H68" s="586">
        <v>1658</v>
      </c>
      <c r="I68" s="586">
        <f t="shared" si="8"/>
        <v>-16</v>
      </c>
      <c r="J68" s="586">
        <f t="shared" si="9"/>
        <v>16000</v>
      </c>
      <c r="K68" s="586">
        <f t="shared" si="10"/>
        <v>0.016</v>
      </c>
      <c r="L68" s="502">
        <v>998149</v>
      </c>
      <c r="M68" s="586">
        <v>997433</v>
      </c>
      <c r="N68" s="586">
        <f t="shared" si="11"/>
        <v>716</v>
      </c>
      <c r="O68" s="586">
        <f t="shared" si="12"/>
        <v>-716000</v>
      </c>
      <c r="P68" s="586">
        <f t="shared" si="13"/>
        <v>-0.716</v>
      </c>
      <c r="Q68" s="204"/>
    </row>
    <row r="69" spans="1:17" ht="15.75" customHeight="1">
      <c r="A69" s="546">
        <v>7</v>
      </c>
      <c r="B69" s="547" t="s">
        <v>139</v>
      </c>
      <c r="C69" s="552">
        <v>4865167</v>
      </c>
      <c r="D69" s="48" t="s">
        <v>14</v>
      </c>
      <c r="E69" s="49" t="s">
        <v>368</v>
      </c>
      <c r="F69" s="561">
        <v>-1000</v>
      </c>
      <c r="G69" s="516">
        <v>1051</v>
      </c>
      <c r="H69" s="586">
        <v>1051</v>
      </c>
      <c r="I69" s="586">
        <f t="shared" si="8"/>
        <v>0</v>
      </c>
      <c r="J69" s="586">
        <f t="shared" si="9"/>
        <v>0</v>
      </c>
      <c r="K69" s="586">
        <f t="shared" si="10"/>
        <v>0</v>
      </c>
      <c r="L69" s="502">
        <v>985450</v>
      </c>
      <c r="M69" s="586">
        <v>986703</v>
      </c>
      <c r="N69" s="586">
        <f t="shared" si="11"/>
        <v>-1253</v>
      </c>
      <c r="O69" s="586">
        <f t="shared" si="12"/>
        <v>1253000</v>
      </c>
      <c r="P69" s="586">
        <f t="shared" si="13"/>
        <v>1.253</v>
      </c>
      <c r="Q69" s="204"/>
    </row>
    <row r="70" spans="1:17" ht="15.75" customHeight="1">
      <c r="A70" s="546">
        <v>8</v>
      </c>
      <c r="B70" s="547" t="s">
        <v>140</v>
      </c>
      <c r="C70" s="552">
        <v>4864893</v>
      </c>
      <c r="D70" s="48" t="s">
        <v>14</v>
      </c>
      <c r="E70" s="49" t="s">
        <v>368</v>
      </c>
      <c r="F70" s="561">
        <v>-1000</v>
      </c>
      <c r="G70" s="598"/>
      <c r="H70" s="586"/>
      <c r="I70" s="586">
        <f t="shared" si="8"/>
        <v>0</v>
      </c>
      <c r="J70" s="586">
        <f t="shared" si="9"/>
        <v>0</v>
      </c>
      <c r="K70" s="586">
        <f t="shared" si="10"/>
        <v>0</v>
      </c>
      <c r="L70" s="502"/>
      <c r="M70" s="586"/>
      <c r="N70" s="586">
        <f t="shared" si="11"/>
        <v>0</v>
      </c>
      <c r="O70" s="586">
        <f t="shared" si="12"/>
        <v>0</v>
      </c>
      <c r="P70" s="586">
        <f t="shared" si="13"/>
        <v>0</v>
      </c>
      <c r="Q70" s="204"/>
    </row>
    <row r="71" spans="1:17" ht="15.75" customHeight="1">
      <c r="A71" s="546">
        <v>9</v>
      </c>
      <c r="B71" s="547" t="s">
        <v>141</v>
      </c>
      <c r="C71" s="552">
        <v>4864918</v>
      </c>
      <c r="D71" s="48" t="s">
        <v>14</v>
      </c>
      <c r="E71" s="49" t="s">
        <v>368</v>
      </c>
      <c r="F71" s="561">
        <v>-1000</v>
      </c>
      <c r="G71" s="516">
        <v>999921</v>
      </c>
      <c r="H71" s="586">
        <v>999922</v>
      </c>
      <c r="I71" s="586">
        <f t="shared" si="8"/>
        <v>-1</v>
      </c>
      <c r="J71" s="586">
        <f t="shared" si="9"/>
        <v>1000</v>
      </c>
      <c r="K71" s="586">
        <f t="shared" si="10"/>
        <v>0.001</v>
      </c>
      <c r="L71" s="502">
        <v>988734</v>
      </c>
      <c r="M71" s="586">
        <v>989111</v>
      </c>
      <c r="N71" s="586">
        <f t="shared" si="11"/>
        <v>-377</v>
      </c>
      <c r="O71" s="586">
        <f t="shared" si="12"/>
        <v>377000</v>
      </c>
      <c r="P71" s="586">
        <f t="shared" si="13"/>
        <v>0.377</v>
      </c>
      <c r="Q71" s="204"/>
    </row>
    <row r="72" spans="1:17" ht="15.75" customHeight="1">
      <c r="A72" s="546"/>
      <c r="B72" s="549" t="s">
        <v>142</v>
      </c>
      <c r="C72" s="552"/>
      <c r="D72" s="48"/>
      <c r="E72" s="48"/>
      <c r="F72" s="561"/>
      <c r="G72" s="516"/>
      <c r="H72" s="586"/>
      <c r="I72" s="586"/>
      <c r="J72" s="586"/>
      <c r="K72" s="586"/>
      <c r="L72" s="502"/>
      <c r="M72" s="586"/>
      <c r="N72" s="586"/>
      <c r="O72" s="586"/>
      <c r="P72" s="586"/>
      <c r="Q72" s="204"/>
    </row>
    <row r="73" spans="1:17" ht="15.75" customHeight="1">
      <c r="A73" s="546">
        <v>10</v>
      </c>
      <c r="B73" s="547" t="s">
        <v>143</v>
      </c>
      <c r="C73" s="552">
        <v>4864916</v>
      </c>
      <c r="D73" s="48" t="s">
        <v>14</v>
      </c>
      <c r="E73" s="49" t="s">
        <v>368</v>
      </c>
      <c r="F73" s="561">
        <v>-1000</v>
      </c>
      <c r="G73" s="516">
        <v>13800</v>
      </c>
      <c r="H73" s="586">
        <v>13800</v>
      </c>
      <c r="I73" s="586">
        <f>G73-H73</f>
        <v>0</v>
      </c>
      <c r="J73" s="586">
        <f>$F73*I73</f>
        <v>0</v>
      </c>
      <c r="K73" s="586">
        <f>J73/1000000</f>
        <v>0</v>
      </c>
      <c r="L73" s="502">
        <v>974395</v>
      </c>
      <c r="M73" s="586">
        <v>976907</v>
      </c>
      <c r="N73" s="586">
        <f>L73-M73</f>
        <v>-2512</v>
      </c>
      <c r="O73" s="586">
        <f>$F73*N73</f>
        <v>2512000</v>
      </c>
      <c r="P73" s="588">
        <f>O73/1000000</f>
        <v>2.512</v>
      </c>
      <c r="Q73" s="204"/>
    </row>
    <row r="74" spans="1:17" ht="15.75" customHeight="1">
      <c r="A74" s="546">
        <v>11</v>
      </c>
      <c r="B74" s="547" t="s">
        <v>144</v>
      </c>
      <c r="C74" s="552">
        <v>4864917</v>
      </c>
      <c r="D74" s="48" t="s">
        <v>14</v>
      </c>
      <c r="E74" s="49" t="s">
        <v>368</v>
      </c>
      <c r="F74" s="561">
        <v>-1000</v>
      </c>
      <c r="G74" s="516">
        <v>973527</v>
      </c>
      <c r="H74" s="586">
        <v>973525</v>
      </c>
      <c r="I74" s="586">
        <f>G74-H74</f>
        <v>2</v>
      </c>
      <c r="J74" s="586">
        <f>$F74*I74</f>
        <v>-2000</v>
      </c>
      <c r="K74" s="586">
        <f>J74/1000000</f>
        <v>-0.002</v>
      </c>
      <c r="L74" s="502">
        <v>940656</v>
      </c>
      <c r="M74" s="586">
        <v>944190</v>
      </c>
      <c r="N74" s="586">
        <f>L74-M74</f>
        <v>-3534</v>
      </c>
      <c r="O74" s="586">
        <f>$F74*N74</f>
        <v>3534000</v>
      </c>
      <c r="P74" s="588">
        <f>O74/1000000</f>
        <v>3.534</v>
      </c>
      <c r="Q74" s="204"/>
    </row>
    <row r="75" spans="1:17" ht="15.75" customHeight="1">
      <c r="A75" s="546"/>
      <c r="B75" s="548" t="s">
        <v>145</v>
      </c>
      <c r="C75" s="552"/>
      <c r="D75" s="52"/>
      <c r="E75" s="52"/>
      <c r="F75" s="561"/>
      <c r="G75" s="516"/>
      <c r="H75" s="586"/>
      <c r="I75" s="586"/>
      <c r="J75" s="586"/>
      <c r="K75" s="586"/>
      <c r="L75" s="502"/>
      <c r="M75" s="586"/>
      <c r="N75" s="586"/>
      <c r="O75" s="586"/>
      <c r="P75" s="586"/>
      <c r="Q75" s="204"/>
    </row>
    <row r="76" spans="1:17" ht="15.75" customHeight="1">
      <c r="A76" s="546">
        <v>12</v>
      </c>
      <c r="B76" s="547" t="s">
        <v>146</v>
      </c>
      <c r="C76" s="552">
        <v>4865053</v>
      </c>
      <c r="D76" s="48" t="s">
        <v>14</v>
      </c>
      <c r="E76" s="49" t="s">
        <v>368</v>
      </c>
      <c r="F76" s="561">
        <v>-1000</v>
      </c>
      <c r="G76" s="516">
        <v>21092</v>
      </c>
      <c r="H76" s="586">
        <v>21027</v>
      </c>
      <c r="I76" s="586">
        <f>G76-H76</f>
        <v>65</v>
      </c>
      <c r="J76" s="586">
        <f>$F76*I76</f>
        <v>-65000</v>
      </c>
      <c r="K76" s="586">
        <f>J76/1000000</f>
        <v>-0.065</v>
      </c>
      <c r="L76" s="502">
        <v>20404</v>
      </c>
      <c r="M76" s="586">
        <v>19235</v>
      </c>
      <c r="N76" s="586">
        <f>L76-M76</f>
        <v>1169</v>
      </c>
      <c r="O76" s="586">
        <f>$F76*N76</f>
        <v>-1169000</v>
      </c>
      <c r="P76" s="586">
        <f>O76/1000000</f>
        <v>-1.169</v>
      </c>
      <c r="Q76" s="204"/>
    </row>
    <row r="77" spans="1:17" ht="15.75" customHeight="1">
      <c r="A77" s="546">
        <v>13</v>
      </c>
      <c r="B77" s="547" t="s">
        <v>147</v>
      </c>
      <c r="C77" s="552">
        <v>4864986</v>
      </c>
      <c r="D77" s="48" t="s">
        <v>14</v>
      </c>
      <c r="E77" s="49" t="s">
        <v>368</v>
      </c>
      <c r="F77" s="561">
        <v>-1000</v>
      </c>
      <c r="G77" s="516">
        <v>14715</v>
      </c>
      <c r="H77" s="503">
        <v>14343</v>
      </c>
      <c r="I77" s="503">
        <f>G77-H77</f>
        <v>372</v>
      </c>
      <c r="J77" s="503">
        <f>$F77*I77</f>
        <v>-372000</v>
      </c>
      <c r="K77" s="503">
        <f>J77/1000000</f>
        <v>-0.372</v>
      </c>
      <c r="L77" s="502">
        <v>28568</v>
      </c>
      <c r="M77" s="503">
        <v>27610</v>
      </c>
      <c r="N77" s="503">
        <f>L77-M77</f>
        <v>958</v>
      </c>
      <c r="O77" s="503">
        <f>$F77*N77</f>
        <v>-958000</v>
      </c>
      <c r="P77" s="503">
        <f>O77/1000000</f>
        <v>-0.958</v>
      </c>
      <c r="Q77" s="204"/>
    </row>
    <row r="78" spans="1:17" ht="15.75" customHeight="1">
      <c r="A78" s="546"/>
      <c r="B78" s="549" t="s">
        <v>152</v>
      </c>
      <c r="C78" s="552"/>
      <c r="D78" s="48"/>
      <c r="E78" s="48"/>
      <c r="F78" s="561"/>
      <c r="G78" s="587"/>
      <c r="H78" s="503"/>
      <c r="I78" s="503"/>
      <c r="J78" s="503"/>
      <c r="K78" s="503"/>
      <c r="L78" s="587"/>
      <c r="M78" s="503"/>
      <c r="N78" s="503"/>
      <c r="O78" s="503"/>
      <c r="P78" s="503"/>
      <c r="Q78" s="204"/>
    </row>
    <row r="79" spans="1:17" ht="15.75" customHeight="1">
      <c r="A79" s="546">
        <v>14</v>
      </c>
      <c r="B79" s="547" t="s">
        <v>153</v>
      </c>
      <c r="C79" s="552">
        <v>4902528</v>
      </c>
      <c r="D79" s="48" t="s">
        <v>14</v>
      </c>
      <c r="E79" s="49" t="s">
        <v>368</v>
      </c>
      <c r="F79" s="561">
        <v>100</v>
      </c>
      <c r="G79" s="318">
        <v>11525</v>
      </c>
      <c r="H79" s="503">
        <v>11525</v>
      </c>
      <c r="I79" s="503">
        <f>G79-H79</f>
        <v>0</v>
      </c>
      <c r="J79" s="503">
        <f>$F79*I79</f>
        <v>0</v>
      </c>
      <c r="K79" s="503">
        <f>J79/1000000</f>
        <v>0</v>
      </c>
      <c r="L79" s="502">
        <v>4086</v>
      </c>
      <c r="M79" s="503">
        <v>4086</v>
      </c>
      <c r="N79" s="503">
        <f>L79-M79</f>
        <v>0</v>
      </c>
      <c r="O79" s="503">
        <f>$F79*N79</f>
        <v>0</v>
      </c>
      <c r="P79" s="503">
        <f>O79/1000000</f>
        <v>0</v>
      </c>
      <c r="Q79" s="204"/>
    </row>
    <row r="80" spans="1:17" ht="15.75" customHeight="1" thickBot="1">
      <c r="A80" s="550"/>
      <c r="B80" s="551"/>
      <c r="C80" s="553"/>
      <c r="D80" s="124"/>
      <c r="E80" s="55"/>
      <c r="F80" s="553"/>
      <c r="G80" s="652"/>
      <c r="H80" s="508"/>
      <c r="I80" s="508"/>
      <c r="J80" s="508"/>
      <c r="K80" s="508"/>
      <c r="L80" s="507"/>
      <c r="M80" s="508"/>
      <c r="N80" s="508"/>
      <c r="O80" s="508"/>
      <c r="P80" s="508"/>
      <c r="Q80" s="205"/>
    </row>
    <row r="81" spans="1:16" ht="15.75" thickTop="1">
      <c r="A81" s="11"/>
      <c r="B81" s="20"/>
      <c r="C81" s="13"/>
      <c r="D81" s="14"/>
      <c r="E81" s="10"/>
      <c r="F81" s="484"/>
      <c r="G81" s="122"/>
      <c r="H81" s="21"/>
      <c r="I81" s="23"/>
      <c r="J81" s="23"/>
      <c r="K81" s="23"/>
      <c r="L81" s="21"/>
      <c r="M81" s="21"/>
      <c r="N81" s="23"/>
      <c r="O81" s="23"/>
      <c r="P81" s="23"/>
    </row>
    <row r="82" spans="2:16" ht="18">
      <c r="B82" s="432" t="s">
        <v>268</v>
      </c>
      <c r="F82" s="274"/>
      <c r="I82" s="19"/>
      <c r="J82" s="19"/>
      <c r="K82" s="543">
        <f>SUM(K62:K79)</f>
        <v>0.759</v>
      </c>
      <c r="L82" s="21"/>
      <c r="N82" s="19"/>
      <c r="O82" s="19"/>
      <c r="P82" s="543">
        <f>SUM(P62:P79)</f>
        <v>19.745</v>
      </c>
    </row>
    <row r="83" spans="2:16" ht="18">
      <c r="B83" s="432"/>
      <c r="F83" s="274"/>
      <c r="I83" s="19"/>
      <c r="J83" s="19"/>
      <c r="K83" s="23"/>
      <c r="L83" s="21"/>
      <c r="N83" s="19"/>
      <c r="O83" s="19"/>
      <c r="P83" s="435"/>
    </row>
    <row r="84" spans="2:16" ht="18">
      <c r="B84" s="432" t="s">
        <v>155</v>
      </c>
      <c r="F84" s="274"/>
      <c r="I84" s="19"/>
      <c r="J84" s="19"/>
      <c r="K84" s="543">
        <f>SUM(K82:K83)</f>
        <v>0.759</v>
      </c>
      <c r="L84" s="21"/>
      <c r="N84" s="19"/>
      <c r="O84" s="19"/>
      <c r="P84" s="543">
        <f>SUM(P82:P83)</f>
        <v>19.745</v>
      </c>
    </row>
    <row r="85" spans="6:16" ht="15">
      <c r="F85" s="274"/>
      <c r="I85" s="19"/>
      <c r="J85" s="19"/>
      <c r="K85" s="23"/>
      <c r="L85" s="21"/>
      <c r="N85" s="19"/>
      <c r="O85" s="19"/>
      <c r="P85" s="23"/>
    </row>
    <row r="86" spans="6:16" ht="15">
      <c r="F86" s="274"/>
      <c r="I86" s="19"/>
      <c r="J86" s="19"/>
      <c r="K86" s="23"/>
      <c r="L86" s="21"/>
      <c r="N86" s="19"/>
      <c r="O86" s="19"/>
      <c r="P86" s="23"/>
    </row>
    <row r="87" spans="6:18" ht="15">
      <c r="F87" s="274"/>
      <c r="I87" s="19"/>
      <c r="J87" s="19"/>
      <c r="K87" s="23"/>
      <c r="L87" s="21"/>
      <c r="N87" s="19"/>
      <c r="O87" s="19"/>
      <c r="P87" s="23"/>
      <c r="Q87" s="343" t="str">
        <f>NDPL!Q1</f>
        <v>AUGUST 2010</v>
      </c>
      <c r="R87" s="343"/>
    </row>
    <row r="88" spans="1:16" ht="18.75" thickBot="1">
      <c r="A88" s="452" t="s">
        <v>267</v>
      </c>
      <c r="F88" s="274"/>
      <c r="G88" s="7"/>
      <c r="H88" s="7"/>
      <c r="I88" s="58" t="s">
        <v>8</v>
      </c>
      <c r="J88" s="21"/>
      <c r="K88" s="21"/>
      <c r="L88" s="21"/>
      <c r="M88" s="21"/>
      <c r="N88" s="58" t="s">
        <v>7</v>
      </c>
      <c r="O88" s="21"/>
      <c r="P88" s="21"/>
    </row>
    <row r="89" spans="1:17" ht="39.75" thickBot="1" thickTop="1">
      <c r="A89" s="43" t="s">
        <v>9</v>
      </c>
      <c r="B89" s="40" t="s">
        <v>10</v>
      </c>
      <c r="C89" s="41" t="s">
        <v>1</v>
      </c>
      <c r="D89" s="41" t="s">
        <v>2</v>
      </c>
      <c r="E89" s="41" t="s">
        <v>3</v>
      </c>
      <c r="F89" s="41" t="s">
        <v>11</v>
      </c>
      <c r="G89" s="43" t="str">
        <f>NDPL!G5</f>
        <v>FINAL READING 01/09/10</v>
      </c>
      <c r="H89" s="41" t="str">
        <f>NDPL!H5</f>
        <v>INTIAL READING 01/08/10</v>
      </c>
      <c r="I89" s="41" t="s">
        <v>4</v>
      </c>
      <c r="J89" s="41" t="s">
        <v>5</v>
      </c>
      <c r="K89" s="41" t="s">
        <v>6</v>
      </c>
      <c r="L89" s="43" t="str">
        <f>NDPL!G5</f>
        <v>FINAL READING 01/09/10</v>
      </c>
      <c r="M89" s="41" t="str">
        <f>NDPL!H5</f>
        <v>INTIAL READING 01/08/10</v>
      </c>
      <c r="N89" s="41" t="s">
        <v>4</v>
      </c>
      <c r="O89" s="41" t="s">
        <v>5</v>
      </c>
      <c r="P89" s="41" t="s">
        <v>6</v>
      </c>
      <c r="Q89" s="42" t="s">
        <v>330</v>
      </c>
    </row>
    <row r="90" spans="1:16" ht="17.25" thickBot="1" thickTop="1">
      <c r="A90" s="6"/>
      <c r="B90" s="51"/>
      <c r="C90" s="4"/>
      <c r="D90" s="4"/>
      <c r="E90" s="4"/>
      <c r="F90" s="487"/>
      <c r="G90" s="4"/>
      <c r="H90" s="4"/>
      <c r="I90" s="4"/>
      <c r="J90" s="4"/>
      <c r="K90" s="4"/>
      <c r="L90" s="22"/>
      <c r="M90" s="4"/>
      <c r="N90" s="4"/>
      <c r="O90" s="4"/>
      <c r="P90" s="4"/>
    </row>
    <row r="91" spans="1:17" ht="15.75" customHeight="1" thickTop="1">
      <c r="A91" s="544"/>
      <c r="B91" s="555" t="s">
        <v>36</v>
      </c>
      <c r="C91" s="556"/>
      <c r="D91" s="115"/>
      <c r="E91" s="125"/>
      <c r="F91" s="488"/>
      <c r="G91" s="39"/>
      <c r="H91" s="27"/>
      <c r="I91" s="28"/>
      <c r="J91" s="28"/>
      <c r="K91" s="28"/>
      <c r="L91" s="26"/>
      <c r="M91" s="27"/>
      <c r="N91" s="28"/>
      <c r="O91" s="28"/>
      <c r="P91" s="28"/>
      <c r="Q91" s="203"/>
    </row>
    <row r="92" spans="1:17" ht="15.75" customHeight="1">
      <c r="A92" s="546">
        <v>1</v>
      </c>
      <c r="B92" s="547" t="s">
        <v>39</v>
      </c>
      <c r="C92" s="552">
        <v>4864889</v>
      </c>
      <c r="D92" s="48" t="s">
        <v>14</v>
      </c>
      <c r="E92" s="49" t="s">
        <v>368</v>
      </c>
      <c r="F92" s="561">
        <v>-1000</v>
      </c>
      <c r="G92" s="589">
        <v>993376</v>
      </c>
      <c r="H92" s="582">
        <v>993413</v>
      </c>
      <c r="I92" s="582">
        <f>G92-H92</f>
        <v>-37</v>
      </c>
      <c r="J92" s="582">
        <f aca="true" t="shared" si="14" ref="J92:J99">$F92*I92</f>
        <v>37000</v>
      </c>
      <c r="K92" s="582">
        <f aca="true" t="shared" si="15" ref="K92:K99">J92/1000000</f>
        <v>0.037</v>
      </c>
      <c r="L92" s="502">
        <v>998659</v>
      </c>
      <c r="M92" s="503">
        <v>998651</v>
      </c>
      <c r="N92" s="503">
        <f>L92-M92</f>
        <v>8</v>
      </c>
      <c r="O92" s="503">
        <f aca="true" t="shared" si="16" ref="O92:O99">$F92*N92</f>
        <v>-8000</v>
      </c>
      <c r="P92" s="503">
        <f aca="true" t="shared" si="17" ref="P92:P99">O92/1000000</f>
        <v>-0.008</v>
      </c>
      <c r="Q92" s="204"/>
    </row>
    <row r="93" spans="1:17" ht="15.75" customHeight="1">
      <c r="A93" s="546">
        <v>2</v>
      </c>
      <c r="B93" s="547" t="s">
        <v>40</v>
      </c>
      <c r="C93" s="552">
        <v>4864800</v>
      </c>
      <c r="D93" s="48" t="s">
        <v>14</v>
      </c>
      <c r="E93" s="49" t="s">
        <v>368</v>
      </c>
      <c r="F93" s="561">
        <v>-100</v>
      </c>
      <c r="G93" s="589">
        <v>994800</v>
      </c>
      <c r="H93" s="402">
        <v>994882</v>
      </c>
      <c r="I93" s="402">
        <f aca="true" t="shared" si="18" ref="I93:I99">G93-H93</f>
        <v>-82</v>
      </c>
      <c r="J93" s="402">
        <f t="shared" si="14"/>
        <v>8200</v>
      </c>
      <c r="K93" s="402">
        <f t="shared" si="15"/>
        <v>0.0082</v>
      </c>
      <c r="L93" s="505">
        <v>11903</v>
      </c>
      <c r="M93" s="506">
        <v>11552</v>
      </c>
      <c r="N93" s="503">
        <f aca="true" t="shared" si="19" ref="N93:N99">L93-M93</f>
        <v>351</v>
      </c>
      <c r="O93" s="503">
        <f t="shared" si="16"/>
        <v>-35100</v>
      </c>
      <c r="P93" s="503">
        <f t="shared" si="17"/>
        <v>-0.0351</v>
      </c>
      <c r="Q93" s="204"/>
    </row>
    <row r="94" spans="1:17" ht="15.75" customHeight="1">
      <c r="A94" s="546"/>
      <c r="B94" s="549" t="s">
        <v>117</v>
      </c>
      <c r="C94" s="552"/>
      <c r="D94" s="48"/>
      <c r="E94" s="49"/>
      <c r="F94" s="561"/>
      <c r="G94" s="589"/>
      <c r="H94" s="582"/>
      <c r="I94" s="582"/>
      <c r="J94" s="582"/>
      <c r="K94" s="582"/>
      <c r="L94" s="502"/>
      <c r="M94" s="503"/>
      <c r="N94" s="503"/>
      <c r="O94" s="503"/>
      <c r="P94" s="503"/>
      <c r="Q94" s="204"/>
    </row>
    <row r="95" spans="1:17" ht="15.75" customHeight="1">
      <c r="A95" s="546">
        <v>3</v>
      </c>
      <c r="B95" s="482" t="s">
        <v>118</v>
      </c>
      <c r="C95" s="552">
        <v>4865136</v>
      </c>
      <c r="D95" s="52" t="s">
        <v>14</v>
      </c>
      <c r="E95" s="49" t="s">
        <v>368</v>
      </c>
      <c r="F95" s="561">
        <v>-100</v>
      </c>
      <c r="G95" s="589">
        <v>1449</v>
      </c>
      <c r="H95" s="582">
        <v>1410</v>
      </c>
      <c r="I95" s="582">
        <f t="shared" si="18"/>
        <v>39</v>
      </c>
      <c r="J95" s="582">
        <f t="shared" si="14"/>
        <v>-3900</v>
      </c>
      <c r="K95" s="582">
        <f t="shared" si="15"/>
        <v>-0.0039</v>
      </c>
      <c r="L95" s="502">
        <v>51316</v>
      </c>
      <c r="M95" s="503">
        <v>46607</v>
      </c>
      <c r="N95" s="503">
        <f t="shared" si="19"/>
        <v>4709</v>
      </c>
      <c r="O95" s="503">
        <f t="shared" si="16"/>
        <v>-470900</v>
      </c>
      <c r="P95" s="506">
        <f t="shared" si="17"/>
        <v>-0.4709</v>
      </c>
      <c r="Q95" s="204"/>
    </row>
    <row r="96" spans="1:17" ht="15.75" customHeight="1">
      <c r="A96" s="546">
        <v>4</v>
      </c>
      <c r="B96" s="547" t="s">
        <v>119</v>
      </c>
      <c r="C96" s="552">
        <v>4865137</v>
      </c>
      <c r="D96" s="48" t="s">
        <v>14</v>
      </c>
      <c r="E96" s="49" t="s">
        <v>368</v>
      </c>
      <c r="F96" s="561">
        <v>-100</v>
      </c>
      <c r="G96" s="589">
        <v>1359</v>
      </c>
      <c r="H96" s="582">
        <v>1229</v>
      </c>
      <c r="I96" s="582">
        <f t="shared" si="18"/>
        <v>130</v>
      </c>
      <c r="J96" s="582">
        <f t="shared" si="14"/>
        <v>-13000</v>
      </c>
      <c r="K96" s="582">
        <f t="shared" si="15"/>
        <v>-0.013</v>
      </c>
      <c r="L96" s="502">
        <v>110446</v>
      </c>
      <c r="M96" s="503">
        <v>106602</v>
      </c>
      <c r="N96" s="503">
        <f t="shared" si="19"/>
        <v>3844</v>
      </c>
      <c r="O96" s="503">
        <f t="shared" si="16"/>
        <v>-384400</v>
      </c>
      <c r="P96" s="503">
        <f t="shared" si="17"/>
        <v>-0.3844</v>
      </c>
      <c r="Q96" s="204"/>
    </row>
    <row r="97" spans="1:17" ht="15.75" customHeight="1">
      <c r="A97" s="546">
        <v>5</v>
      </c>
      <c r="B97" s="547" t="s">
        <v>120</v>
      </c>
      <c r="C97" s="552">
        <v>4865138</v>
      </c>
      <c r="D97" s="48" t="s">
        <v>14</v>
      </c>
      <c r="E97" s="49" t="s">
        <v>368</v>
      </c>
      <c r="F97" s="561">
        <v>-100</v>
      </c>
      <c r="G97" s="589">
        <v>999756</v>
      </c>
      <c r="H97" s="402">
        <v>999797</v>
      </c>
      <c r="I97" s="582">
        <f t="shared" si="18"/>
        <v>-41</v>
      </c>
      <c r="J97" s="582">
        <f t="shared" si="14"/>
        <v>4100</v>
      </c>
      <c r="K97" s="582">
        <f t="shared" si="15"/>
        <v>0.0041</v>
      </c>
      <c r="L97" s="502">
        <v>4509</v>
      </c>
      <c r="M97" s="506">
        <v>5628</v>
      </c>
      <c r="N97" s="503">
        <f t="shared" si="19"/>
        <v>-1119</v>
      </c>
      <c r="O97" s="503">
        <f t="shared" si="16"/>
        <v>111900</v>
      </c>
      <c r="P97" s="503">
        <f t="shared" si="17"/>
        <v>0.1119</v>
      </c>
      <c r="Q97" s="204"/>
    </row>
    <row r="98" spans="1:17" ht="15.75" customHeight="1">
      <c r="A98" s="546">
        <v>6</v>
      </c>
      <c r="B98" s="547" t="s">
        <v>121</v>
      </c>
      <c r="C98" s="552">
        <v>4865139</v>
      </c>
      <c r="D98" s="48" t="s">
        <v>14</v>
      </c>
      <c r="E98" s="49" t="s">
        <v>368</v>
      </c>
      <c r="F98" s="561">
        <v>-100</v>
      </c>
      <c r="G98" s="589">
        <v>3100</v>
      </c>
      <c r="H98" s="402">
        <v>3011</v>
      </c>
      <c r="I98" s="582">
        <f t="shared" si="18"/>
        <v>89</v>
      </c>
      <c r="J98" s="582">
        <f t="shared" si="14"/>
        <v>-8900</v>
      </c>
      <c r="K98" s="582">
        <f t="shared" si="15"/>
        <v>-0.0089</v>
      </c>
      <c r="L98" s="502">
        <v>72314</v>
      </c>
      <c r="M98" s="506">
        <v>67888</v>
      </c>
      <c r="N98" s="503">
        <f t="shared" si="19"/>
        <v>4426</v>
      </c>
      <c r="O98" s="503">
        <f t="shared" si="16"/>
        <v>-442600</v>
      </c>
      <c r="P98" s="503">
        <f t="shared" si="17"/>
        <v>-0.4426</v>
      </c>
      <c r="Q98" s="204"/>
    </row>
    <row r="99" spans="1:17" ht="15.75" customHeight="1">
      <c r="A99" s="546">
        <v>7</v>
      </c>
      <c r="B99" s="547" t="s">
        <v>122</v>
      </c>
      <c r="C99" s="552">
        <v>4864948</v>
      </c>
      <c r="D99" s="48" t="s">
        <v>14</v>
      </c>
      <c r="E99" s="49" t="s">
        <v>368</v>
      </c>
      <c r="F99" s="561">
        <v>-1000</v>
      </c>
      <c r="G99" s="589">
        <v>27783</v>
      </c>
      <c r="H99" s="402">
        <v>25671</v>
      </c>
      <c r="I99" s="582">
        <f t="shared" si="18"/>
        <v>2112</v>
      </c>
      <c r="J99" s="582">
        <f t="shared" si="14"/>
        <v>-2112000</v>
      </c>
      <c r="K99" s="582">
        <f t="shared" si="15"/>
        <v>-2.112</v>
      </c>
      <c r="L99" s="502">
        <v>232</v>
      </c>
      <c r="M99" s="506">
        <v>232</v>
      </c>
      <c r="N99" s="503">
        <f t="shared" si="19"/>
        <v>0</v>
      </c>
      <c r="O99" s="503">
        <f t="shared" si="16"/>
        <v>0</v>
      </c>
      <c r="P99" s="503">
        <f t="shared" si="17"/>
        <v>0</v>
      </c>
      <c r="Q99" s="204"/>
    </row>
    <row r="100" spans="1:17" ht="15.75" customHeight="1">
      <c r="A100" s="546"/>
      <c r="B100" s="548" t="s">
        <v>123</v>
      </c>
      <c r="C100" s="552"/>
      <c r="D100" s="52"/>
      <c r="E100" s="52"/>
      <c r="F100" s="561"/>
      <c r="G100" s="589"/>
      <c r="H100" s="582"/>
      <c r="I100" s="582"/>
      <c r="J100" s="582"/>
      <c r="K100" s="582"/>
      <c r="L100" s="502"/>
      <c r="M100" s="503"/>
      <c r="N100" s="503"/>
      <c r="O100" s="503"/>
      <c r="P100" s="503"/>
      <c r="Q100" s="204"/>
    </row>
    <row r="101" spans="1:17" ht="15.75" customHeight="1">
      <c r="A101" s="546"/>
      <c r="B101" s="547"/>
      <c r="C101" s="552"/>
      <c r="D101" s="48"/>
      <c r="E101" s="48"/>
      <c r="F101" s="561"/>
      <c r="G101" s="589"/>
      <c r="H101" s="582"/>
      <c r="I101" s="582"/>
      <c r="J101" s="582"/>
      <c r="K101" s="582"/>
      <c r="L101" s="502"/>
      <c r="M101" s="503"/>
      <c r="N101" s="503"/>
      <c r="O101" s="503"/>
      <c r="P101" s="503"/>
      <c r="Q101" s="204"/>
    </row>
    <row r="102" spans="1:17" ht="15.75" customHeight="1">
      <c r="A102" s="546">
        <v>8</v>
      </c>
      <c r="B102" s="547" t="s">
        <v>124</v>
      </c>
      <c r="C102" s="552">
        <v>4864951</v>
      </c>
      <c r="D102" s="48" t="s">
        <v>14</v>
      </c>
      <c r="E102" s="49" t="s">
        <v>368</v>
      </c>
      <c r="F102" s="561">
        <v>-1000</v>
      </c>
      <c r="G102" s="466">
        <v>999981</v>
      </c>
      <c r="H102" s="493">
        <v>999978</v>
      </c>
      <c r="I102" s="582">
        <f>G102-H102</f>
        <v>3</v>
      </c>
      <c r="J102" s="582">
        <f aca="true" t="shared" si="20" ref="J102:J109">$F102*I102</f>
        <v>-3000</v>
      </c>
      <c r="K102" s="582">
        <f aca="true" t="shared" si="21" ref="K102:K109">J102/1000000</f>
        <v>-0.003</v>
      </c>
      <c r="L102" s="469">
        <v>36474</v>
      </c>
      <c r="M102" s="493">
        <v>36203</v>
      </c>
      <c r="N102" s="503">
        <f>L102-M102</f>
        <v>271</v>
      </c>
      <c r="O102" s="503">
        <f aca="true" t="shared" si="22" ref="O102:O109">$F102*N102</f>
        <v>-271000</v>
      </c>
      <c r="P102" s="503">
        <f aca="true" t="shared" si="23" ref="P102:P109">O102/1000000</f>
        <v>-0.271</v>
      </c>
      <c r="Q102" s="204"/>
    </row>
    <row r="103" spans="1:17" ht="15.75" customHeight="1">
      <c r="A103" s="546">
        <v>9</v>
      </c>
      <c r="B103" s="547" t="s">
        <v>125</v>
      </c>
      <c r="C103" s="552">
        <v>4902501</v>
      </c>
      <c r="D103" s="48" t="s">
        <v>14</v>
      </c>
      <c r="E103" s="49" t="s">
        <v>368</v>
      </c>
      <c r="F103" s="561">
        <v>-1333.33</v>
      </c>
      <c r="G103" s="466">
        <v>23</v>
      </c>
      <c r="H103" s="465">
        <v>1</v>
      </c>
      <c r="I103" s="402">
        <f>G103-H103</f>
        <v>22</v>
      </c>
      <c r="J103" s="402">
        <f t="shared" si="20"/>
        <v>-29333.26</v>
      </c>
      <c r="K103" s="402">
        <f t="shared" si="21"/>
        <v>-0.02933326</v>
      </c>
      <c r="L103" s="472">
        <v>819</v>
      </c>
      <c r="M103" s="465">
        <v>496</v>
      </c>
      <c r="N103" s="506">
        <f>L103-M103</f>
        <v>323</v>
      </c>
      <c r="O103" s="503">
        <f t="shared" si="22"/>
        <v>-430665.58999999997</v>
      </c>
      <c r="P103" s="503">
        <f t="shared" si="23"/>
        <v>-0.43066559</v>
      </c>
      <c r="Q103" s="204"/>
    </row>
    <row r="104" spans="1:17" ht="15.75" customHeight="1">
      <c r="A104" s="546"/>
      <c r="B104" s="547"/>
      <c r="C104" s="552"/>
      <c r="D104" s="48"/>
      <c r="E104" s="49"/>
      <c r="F104" s="561"/>
      <c r="G104" s="466"/>
      <c r="H104" s="465"/>
      <c r="I104" s="402"/>
      <c r="J104" s="402"/>
      <c r="K104" s="402"/>
      <c r="L104" s="472"/>
      <c r="M104" s="465"/>
      <c r="N104" s="506"/>
      <c r="O104" s="503"/>
      <c r="P104" s="503"/>
      <c r="Q104" s="204"/>
    </row>
    <row r="105" spans="1:17" ht="15.75" customHeight="1">
      <c r="A105" s="546"/>
      <c r="B105" s="549" t="s">
        <v>126</v>
      </c>
      <c r="C105" s="552"/>
      <c r="D105" s="48"/>
      <c r="E105" s="48"/>
      <c r="F105" s="561"/>
      <c r="G105" s="589"/>
      <c r="H105" s="582"/>
      <c r="I105" s="582"/>
      <c r="J105" s="582"/>
      <c r="K105" s="582"/>
      <c r="L105" s="502"/>
      <c r="M105" s="503"/>
      <c r="N105" s="503"/>
      <c r="O105" s="503"/>
      <c r="P105" s="503"/>
      <c r="Q105" s="204"/>
    </row>
    <row r="106" spans="1:17" ht="15.75" customHeight="1">
      <c r="A106" s="546">
        <v>10</v>
      </c>
      <c r="B106" s="482" t="s">
        <v>51</v>
      </c>
      <c r="C106" s="552">
        <v>4864843</v>
      </c>
      <c r="D106" s="52" t="s">
        <v>14</v>
      </c>
      <c r="E106" s="49" t="s">
        <v>368</v>
      </c>
      <c r="F106" s="561">
        <v>-1000</v>
      </c>
      <c r="G106" s="589">
        <v>256</v>
      </c>
      <c r="H106" s="582">
        <v>216</v>
      </c>
      <c r="I106" s="582">
        <f>G106-H106</f>
        <v>40</v>
      </c>
      <c r="J106" s="582">
        <f t="shared" si="20"/>
        <v>-40000</v>
      </c>
      <c r="K106" s="582">
        <f t="shared" si="21"/>
        <v>-0.04</v>
      </c>
      <c r="L106" s="502">
        <v>12301</v>
      </c>
      <c r="M106" s="503">
        <v>12154</v>
      </c>
      <c r="N106" s="503">
        <f>L106-M106</f>
        <v>147</v>
      </c>
      <c r="O106" s="503">
        <f t="shared" si="22"/>
        <v>-147000</v>
      </c>
      <c r="P106" s="503">
        <f t="shared" si="23"/>
        <v>-0.147</v>
      </c>
      <c r="Q106" s="204"/>
    </row>
    <row r="107" spans="1:17" ht="15.75" customHeight="1">
      <c r="A107" s="546">
        <v>11</v>
      </c>
      <c r="B107" s="547" t="s">
        <v>52</v>
      </c>
      <c r="C107" s="552">
        <v>4864844</v>
      </c>
      <c r="D107" s="48" t="s">
        <v>14</v>
      </c>
      <c r="E107" s="49" t="s">
        <v>368</v>
      </c>
      <c r="F107" s="561">
        <v>-1000</v>
      </c>
      <c r="G107" s="589">
        <v>998907</v>
      </c>
      <c r="H107" s="582">
        <v>998869</v>
      </c>
      <c r="I107" s="582">
        <f>G107-H107</f>
        <v>38</v>
      </c>
      <c r="J107" s="582">
        <f t="shared" si="20"/>
        <v>-38000</v>
      </c>
      <c r="K107" s="582">
        <f t="shared" si="21"/>
        <v>-0.038</v>
      </c>
      <c r="L107" s="502">
        <v>3104</v>
      </c>
      <c r="M107" s="503">
        <v>3085</v>
      </c>
      <c r="N107" s="503">
        <f>L107-M107</f>
        <v>19</v>
      </c>
      <c r="O107" s="503">
        <f t="shared" si="22"/>
        <v>-19000</v>
      </c>
      <c r="P107" s="503">
        <f t="shared" si="23"/>
        <v>-0.019</v>
      </c>
      <c r="Q107" s="204"/>
    </row>
    <row r="108" spans="1:17" ht="15.75" customHeight="1">
      <c r="A108" s="546"/>
      <c r="B108" s="549" t="s">
        <v>53</v>
      </c>
      <c r="C108" s="552"/>
      <c r="D108" s="48"/>
      <c r="E108" s="48"/>
      <c r="F108" s="561"/>
      <c r="G108" s="589"/>
      <c r="H108" s="582"/>
      <c r="I108" s="582"/>
      <c r="J108" s="582"/>
      <c r="K108" s="582"/>
      <c r="L108" s="502"/>
      <c r="M108" s="503"/>
      <c r="N108" s="503"/>
      <c r="O108" s="503"/>
      <c r="P108" s="503"/>
      <c r="Q108" s="204"/>
    </row>
    <row r="109" spans="1:17" ht="15.75" customHeight="1">
      <c r="A109" s="546">
        <v>12</v>
      </c>
      <c r="B109" s="547" t="s">
        <v>90</v>
      </c>
      <c r="C109" s="552">
        <v>4865169</v>
      </c>
      <c r="D109" s="48" t="s">
        <v>14</v>
      </c>
      <c r="E109" s="49" t="s">
        <v>368</v>
      </c>
      <c r="F109" s="561">
        <v>-1000</v>
      </c>
      <c r="G109" s="589">
        <v>13</v>
      </c>
      <c r="H109" s="582">
        <v>12</v>
      </c>
      <c r="I109" s="582">
        <f>G109-H109</f>
        <v>1</v>
      </c>
      <c r="J109" s="582">
        <f t="shared" si="20"/>
        <v>-1000</v>
      </c>
      <c r="K109" s="582">
        <f t="shared" si="21"/>
        <v>-0.001</v>
      </c>
      <c r="L109" s="502">
        <v>48152</v>
      </c>
      <c r="M109" s="503">
        <v>47396</v>
      </c>
      <c r="N109" s="503">
        <f>L109-M109</f>
        <v>756</v>
      </c>
      <c r="O109" s="503">
        <f t="shared" si="22"/>
        <v>-756000</v>
      </c>
      <c r="P109" s="503">
        <f t="shared" si="23"/>
        <v>-0.756</v>
      </c>
      <c r="Q109" s="204"/>
    </row>
    <row r="110" spans="1:17" ht="15.75" customHeight="1">
      <c r="A110" s="546"/>
      <c r="B110" s="548" t="s">
        <v>57</v>
      </c>
      <c r="C110" s="527"/>
      <c r="D110" s="52"/>
      <c r="E110" s="52"/>
      <c r="F110" s="561"/>
      <c r="G110" s="589"/>
      <c r="H110" s="590"/>
      <c r="I110" s="590"/>
      <c r="J110" s="590"/>
      <c r="K110" s="582"/>
      <c r="L110" s="505"/>
      <c r="M110" s="586"/>
      <c r="N110" s="586"/>
      <c r="O110" s="586"/>
      <c r="P110" s="503"/>
      <c r="Q110" s="255"/>
    </row>
    <row r="111" spans="1:17" ht="15.75" customHeight="1">
      <c r="A111" s="546"/>
      <c r="B111" s="548" t="s">
        <v>58</v>
      </c>
      <c r="C111" s="527"/>
      <c r="D111" s="52"/>
      <c r="E111" s="52"/>
      <c r="F111" s="561"/>
      <c r="G111" s="589"/>
      <c r="H111" s="590"/>
      <c r="I111" s="590"/>
      <c r="J111" s="590"/>
      <c r="K111" s="582"/>
      <c r="L111" s="505"/>
      <c r="M111" s="586"/>
      <c r="N111" s="586"/>
      <c r="O111" s="586"/>
      <c r="P111" s="503"/>
      <c r="Q111" s="255"/>
    </row>
    <row r="112" spans="1:17" ht="15.75" customHeight="1">
      <c r="A112" s="554"/>
      <c r="B112" s="557" t="s">
        <v>71</v>
      </c>
      <c r="C112" s="552"/>
      <c r="D112" s="52"/>
      <c r="E112" s="52"/>
      <c r="F112" s="561"/>
      <c r="G112" s="589"/>
      <c r="H112" s="582"/>
      <c r="I112" s="582"/>
      <c r="J112" s="582"/>
      <c r="K112" s="582"/>
      <c r="L112" s="505"/>
      <c r="M112" s="503"/>
      <c r="N112" s="503"/>
      <c r="O112" s="503"/>
      <c r="P112" s="503"/>
      <c r="Q112" s="255"/>
    </row>
    <row r="113" spans="1:17" ht="15.75" customHeight="1">
      <c r="A113" s="554">
        <v>13</v>
      </c>
      <c r="B113" s="558" t="s">
        <v>72</v>
      </c>
      <c r="C113" s="552">
        <v>4902529</v>
      </c>
      <c r="D113" s="48" t="s">
        <v>14</v>
      </c>
      <c r="E113" s="49" t="s">
        <v>368</v>
      </c>
      <c r="F113" s="561">
        <v>-500</v>
      </c>
      <c r="G113" s="589">
        <v>3064</v>
      </c>
      <c r="H113" s="582">
        <v>3063</v>
      </c>
      <c r="I113" s="582">
        <f>G113-H113</f>
        <v>1</v>
      </c>
      <c r="J113" s="582">
        <f>$F113*I113</f>
        <v>-500</v>
      </c>
      <c r="K113" s="582">
        <f>J113/1000000</f>
        <v>-0.0005</v>
      </c>
      <c r="L113" s="502">
        <v>25136</v>
      </c>
      <c r="M113" s="503">
        <v>24657</v>
      </c>
      <c r="N113" s="503">
        <f>L113-M113</f>
        <v>479</v>
      </c>
      <c r="O113" s="503">
        <f>$F113*N113</f>
        <v>-239500</v>
      </c>
      <c r="P113" s="503">
        <f>O113/1000000</f>
        <v>-0.2395</v>
      </c>
      <c r="Q113" s="204"/>
    </row>
    <row r="114" spans="1:17" ht="15.75" customHeight="1">
      <c r="A114" s="554">
        <v>14</v>
      </c>
      <c r="B114" s="558" t="s">
        <v>73</v>
      </c>
      <c r="C114" s="552">
        <v>4902530</v>
      </c>
      <c r="D114" s="48" t="s">
        <v>14</v>
      </c>
      <c r="E114" s="49" t="s">
        <v>368</v>
      </c>
      <c r="F114" s="561">
        <v>-500</v>
      </c>
      <c r="G114" s="589">
        <v>2849</v>
      </c>
      <c r="H114" s="582">
        <v>2848</v>
      </c>
      <c r="I114" s="582">
        <f aca="true" t="shared" si="24" ref="I114:I126">G114-H114</f>
        <v>1</v>
      </c>
      <c r="J114" s="582">
        <f aca="true" t="shared" si="25" ref="J114:J130">$F114*I114</f>
        <v>-500</v>
      </c>
      <c r="K114" s="582">
        <f aca="true" t="shared" si="26" ref="K114:K130">J114/1000000</f>
        <v>-0.0005</v>
      </c>
      <c r="L114" s="502">
        <v>17107</v>
      </c>
      <c r="M114" s="503">
        <v>16836</v>
      </c>
      <c r="N114" s="503">
        <f aca="true" t="shared" si="27" ref="N114:N126">L114-M114</f>
        <v>271</v>
      </c>
      <c r="O114" s="503">
        <f aca="true" t="shared" si="28" ref="O114:O130">$F114*N114</f>
        <v>-135500</v>
      </c>
      <c r="P114" s="503">
        <f aca="true" t="shared" si="29" ref="P114:P130">O114/1000000</f>
        <v>-0.1355</v>
      </c>
      <c r="Q114" s="204"/>
    </row>
    <row r="115" spans="1:17" ht="15.75" customHeight="1">
      <c r="A115" s="554">
        <v>15</v>
      </c>
      <c r="B115" s="558" t="s">
        <v>74</v>
      </c>
      <c r="C115" s="552">
        <v>4902531</v>
      </c>
      <c r="D115" s="48" t="s">
        <v>14</v>
      </c>
      <c r="E115" s="49" t="s">
        <v>368</v>
      </c>
      <c r="F115" s="561">
        <v>-500</v>
      </c>
      <c r="G115" s="589">
        <v>2856</v>
      </c>
      <c r="H115" s="582">
        <v>2855</v>
      </c>
      <c r="I115" s="582">
        <f t="shared" si="24"/>
        <v>1</v>
      </c>
      <c r="J115" s="582">
        <f t="shared" si="25"/>
        <v>-500</v>
      </c>
      <c r="K115" s="582">
        <f t="shared" si="26"/>
        <v>-0.0005</v>
      </c>
      <c r="L115" s="502">
        <v>11768</v>
      </c>
      <c r="M115" s="503">
        <v>11564</v>
      </c>
      <c r="N115" s="503">
        <f t="shared" si="27"/>
        <v>204</v>
      </c>
      <c r="O115" s="503">
        <f t="shared" si="28"/>
        <v>-102000</v>
      </c>
      <c r="P115" s="503">
        <f t="shared" si="29"/>
        <v>-0.102</v>
      </c>
      <c r="Q115" s="204"/>
    </row>
    <row r="116" spans="1:17" ht="15.75" customHeight="1">
      <c r="A116" s="554">
        <v>16</v>
      </c>
      <c r="B116" s="558" t="s">
        <v>75</v>
      </c>
      <c r="C116" s="552">
        <v>4902532</v>
      </c>
      <c r="D116" s="48" t="s">
        <v>14</v>
      </c>
      <c r="E116" s="49" t="s">
        <v>368</v>
      </c>
      <c r="F116" s="561">
        <v>-500</v>
      </c>
      <c r="G116" s="589">
        <v>2938</v>
      </c>
      <c r="H116" s="402">
        <v>2938</v>
      </c>
      <c r="I116" s="582">
        <f t="shared" si="24"/>
        <v>0</v>
      </c>
      <c r="J116" s="582">
        <f t="shared" si="25"/>
        <v>0</v>
      </c>
      <c r="K116" s="582">
        <f t="shared" si="26"/>
        <v>0</v>
      </c>
      <c r="L116" s="502">
        <v>13187</v>
      </c>
      <c r="M116" s="506">
        <v>12978</v>
      </c>
      <c r="N116" s="503">
        <f t="shared" si="27"/>
        <v>209</v>
      </c>
      <c r="O116" s="503">
        <f t="shared" si="28"/>
        <v>-104500</v>
      </c>
      <c r="P116" s="503">
        <f t="shared" si="29"/>
        <v>-0.1045</v>
      </c>
      <c r="Q116" s="204"/>
    </row>
    <row r="117" spans="1:17" ht="15.75" customHeight="1">
      <c r="A117" s="554"/>
      <c r="B117" s="557" t="s">
        <v>36</v>
      </c>
      <c r="C117" s="552"/>
      <c r="D117" s="52"/>
      <c r="E117" s="52"/>
      <c r="F117" s="561"/>
      <c r="G117" s="589"/>
      <c r="H117" s="582"/>
      <c r="I117" s="582"/>
      <c r="J117" s="582"/>
      <c r="K117" s="582"/>
      <c r="L117" s="502"/>
      <c r="M117" s="503"/>
      <c r="N117" s="503"/>
      <c r="O117" s="503"/>
      <c r="P117" s="503"/>
      <c r="Q117" s="204"/>
    </row>
    <row r="118" spans="1:17" ht="15.75" customHeight="1">
      <c r="A118" s="554">
        <v>17</v>
      </c>
      <c r="B118" s="559" t="s">
        <v>76</v>
      </c>
      <c r="C118" s="560">
        <v>4864807</v>
      </c>
      <c r="D118" s="48" t="s">
        <v>14</v>
      </c>
      <c r="E118" s="49" t="s">
        <v>368</v>
      </c>
      <c r="F118" s="561">
        <v>-100</v>
      </c>
      <c r="G118" s="505">
        <v>64249</v>
      </c>
      <c r="H118" s="402">
        <v>62063</v>
      </c>
      <c r="I118" s="582">
        <f t="shared" si="24"/>
        <v>2186</v>
      </c>
      <c r="J118" s="582">
        <f t="shared" si="25"/>
        <v>-218600</v>
      </c>
      <c r="K118" s="582">
        <f t="shared" si="26"/>
        <v>-0.2186</v>
      </c>
      <c r="L118" s="505">
        <v>25573</v>
      </c>
      <c r="M118" s="506">
        <v>25638</v>
      </c>
      <c r="N118" s="503">
        <f t="shared" si="27"/>
        <v>-65</v>
      </c>
      <c r="O118" s="503">
        <f t="shared" si="28"/>
        <v>6500</v>
      </c>
      <c r="P118" s="503">
        <f t="shared" si="29"/>
        <v>0.0065</v>
      </c>
      <c r="Q118" s="204"/>
    </row>
    <row r="119" spans="1:17" ht="15.75" customHeight="1">
      <c r="A119" s="554">
        <v>18</v>
      </c>
      <c r="B119" s="559" t="s">
        <v>151</v>
      </c>
      <c r="C119" s="560">
        <v>4865086</v>
      </c>
      <c r="D119" s="48" t="s">
        <v>14</v>
      </c>
      <c r="E119" s="49" t="s">
        <v>368</v>
      </c>
      <c r="F119" s="561">
        <v>-100</v>
      </c>
      <c r="G119" s="589">
        <v>6152</v>
      </c>
      <c r="H119" s="402">
        <v>5523</v>
      </c>
      <c r="I119" s="582">
        <f t="shared" si="24"/>
        <v>629</v>
      </c>
      <c r="J119" s="582">
        <f t="shared" si="25"/>
        <v>-62900</v>
      </c>
      <c r="K119" s="582">
        <f t="shared" si="26"/>
        <v>-0.0629</v>
      </c>
      <c r="L119" s="505">
        <v>24670</v>
      </c>
      <c r="M119" s="506">
        <v>23313</v>
      </c>
      <c r="N119" s="503">
        <f t="shared" si="27"/>
        <v>1357</v>
      </c>
      <c r="O119" s="503">
        <f t="shared" si="28"/>
        <v>-135700</v>
      </c>
      <c r="P119" s="503">
        <f t="shared" si="29"/>
        <v>-0.1357</v>
      </c>
      <c r="Q119" s="204"/>
    </row>
    <row r="120" spans="1:17" ht="15.75" customHeight="1">
      <c r="A120" s="546"/>
      <c r="B120" s="549" t="s">
        <v>77</v>
      </c>
      <c r="C120" s="552"/>
      <c r="D120" s="48"/>
      <c r="E120" s="48"/>
      <c r="F120" s="561"/>
      <c r="G120" s="589"/>
      <c r="H120" s="582"/>
      <c r="I120" s="582"/>
      <c r="J120" s="582"/>
      <c r="K120" s="582"/>
      <c r="L120" s="502"/>
      <c r="M120" s="503"/>
      <c r="N120" s="503"/>
      <c r="O120" s="503"/>
      <c r="P120" s="503"/>
      <c r="Q120" s="204"/>
    </row>
    <row r="121" spans="1:17" ht="15.75" customHeight="1">
      <c r="A121" s="546">
        <v>19</v>
      </c>
      <c r="B121" s="547" t="s">
        <v>70</v>
      </c>
      <c r="C121" s="552">
        <v>4902535</v>
      </c>
      <c r="D121" s="48" t="s">
        <v>14</v>
      </c>
      <c r="E121" s="49" t="s">
        <v>368</v>
      </c>
      <c r="F121" s="561">
        <v>-100</v>
      </c>
      <c r="G121" s="589">
        <v>999659</v>
      </c>
      <c r="H121" s="402">
        <v>999712</v>
      </c>
      <c r="I121" s="582">
        <f t="shared" si="24"/>
        <v>-53</v>
      </c>
      <c r="J121" s="582">
        <f t="shared" si="25"/>
        <v>5300</v>
      </c>
      <c r="K121" s="582">
        <f t="shared" si="26"/>
        <v>0.0053</v>
      </c>
      <c r="L121" s="502">
        <v>4519</v>
      </c>
      <c r="M121" s="506">
        <v>4412</v>
      </c>
      <c r="N121" s="503">
        <f t="shared" si="27"/>
        <v>107</v>
      </c>
      <c r="O121" s="503">
        <f t="shared" si="28"/>
        <v>-10700</v>
      </c>
      <c r="P121" s="503">
        <f t="shared" si="29"/>
        <v>-0.0107</v>
      </c>
      <c r="Q121" s="204"/>
    </row>
    <row r="122" spans="1:17" ht="15.75" customHeight="1">
      <c r="A122" s="546">
        <v>20</v>
      </c>
      <c r="B122" s="547" t="s">
        <v>78</v>
      </c>
      <c r="C122" s="552">
        <v>4902536</v>
      </c>
      <c r="D122" s="48" t="s">
        <v>14</v>
      </c>
      <c r="E122" s="49" t="s">
        <v>368</v>
      </c>
      <c r="F122" s="561">
        <v>-100</v>
      </c>
      <c r="G122" s="589">
        <v>755</v>
      </c>
      <c r="H122" s="402">
        <v>735</v>
      </c>
      <c r="I122" s="582">
        <f t="shared" si="24"/>
        <v>20</v>
      </c>
      <c r="J122" s="582">
        <f t="shared" si="25"/>
        <v>-2000</v>
      </c>
      <c r="K122" s="582">
        <f t="shared" si="26"/>
        <v>-0.002</v>
      </c>
      <c r="L122" s="502">
        <v>11123</v>
      </c>
      <c r="M122" s="506">
        <v>10692</v>
      </c>
      <c r="N122" s="503">
        <f t="shared" si="27"/>
        <v>431</v>
      </c>
      <c r="O122" s="503">
        <f t="shared" si="28"/>
        <v>-43100</v>
      </c>
      <c r="P122" s="503">
        <f t="shared" si="29"/>
        <v>-0.0431</v>
      </c>
      <c r="Q122" s="204"/>
    </row>
    <row r="123" spans="1:17" ht="15.75" customHeight="1">
      <c r="A123" s="546">
        <v>21</v>
      </c>
      <c r="B123" s="547" t="s">
        <v>91</v>
      </c>
      <c r="C123" s="552">
        <v>4902537</v>
      </c>
      <c r="D123" s="48" t="s">
        <v>14</v>
      </c>
      <c r="E123" s="49" t="s">
        <v>368</v>
      </c>
      <c r="F123" s="561">
        <v>-100</v>
      </c>
      <c r="G123" s="589">
        <v>1940</v>
      </c>
      <c r="H123" s="402">
        <v>1675</v>
      </c>
      <c r="I123" s="582">
        <f t="shared" si="24"/>
        <v>265</v>
      </c>
      <c r="J123" s="582">
        <f t="shared" si="25"/>
        <v>-26500</v>
      </c>
      <c r="K123" s="582">
        <f t="shared" si="26"/>
        <v>-0.0265</v>
      </c>
      <c r="L123" s="502">
        <v>43158</v>
      </c>
      <c r="M123" s="506">
        <v>41946</v>
      </c>
      <c r="N123" s="503">
        <f t="shared" si="27"/>
        <v>1212</v>
      </c>
      <c r="O123" s="503">
        <f t="shared" si="28"/>
        <v>-121200</v>
      </c>
      <c r="P123" s="503">
        <f t="shared" si="29"/>
        <v>-0.1212</v>
      </c>
      <c r="Q123" s="204"/>
    </row>
    <row r="124" spans="1:17" ht="15.75" customHeight="1">
      <c r="A124" s="546">
        <v>22</v>
      </c>
      <c r="B124" s="547" t="s">
        <v>79</v>
      </c>
      <c r="C124" s="552">
        <v>4902538</v>
      </c>
      <c r="D124" s="48" t="s">
        <v>14</v>
      </c>
      <c r="E124" s="49" t="s">
        <v>368</v>
      </c>
      <c r="F124" s="561">
        <v>-100</v>
      </c>
      <c r="G124" s="589">
        <v>4555</v>
      </c>
      <c r="H124" s="402">
        <v>4300</v>
      </c>
      <c r="I124" s="582">
        <f t="shared" si="24"/>
        <v>255</v>
      </c>
      <c r="J124" s="582">
        <f t="shared" si="25"/>
        <v>-25500</v>
      </c>
      <c r="K124" s="582">
        <f t="shared" si="26"/>
        <v>-0.0255</v>
      </c>
      <c r="L124" s="502">
        <v>18492</v>
      </c>
      <c r="M124" s="506">
        <v>18124</v>
      </c>
      <c r="N124" s="503">
        <f t="shared" si="27"/>
        <v>368</v>
      </c>
      <c r="O124" s="503">
        <f t="shared" si="28"/>
        <v>-36800</v>
      </c>
      <c r="P124" s="503">
        <f t="shared" si="29"/>
        <v>-0.0368</v>
      </c>
      <c r="Q124" s="204"/>
    </row>
    <row r="125" spans="1:17" ht="15.75" customHeight="1">
      <c r="A125" s="546">
        <v>23</v>
      </c>
      <c r="B125" s="547" t="s">
        <v>80</v>
      </c>
      <c r="C125" s="552">
        <v>4902539</v>
      </c>
      <c r="D125" s="48" t="s">
        <v>14</v>
      </c>
      <c r="E125" s="49" t="s">
        <v>368</v>
      </c>
      <c r="F125" s="561">
        <v>-100</v>
      </c>
      <c r="G125" s="589">
        <v>999971</v>
      </c>
      <c r="H125" s="402">
        <v>999982</v>
      </c>
      <c r="I125" s="582">
        <f t="shared" si="24"/>
        <v>-11</v>
      </c>
      <c r="J125" s="582">
        <f t="shared" si="25"/>
        <v>1100</v>
      </c>
      <c r="K125" s="582">
        <f t="shared" si="26"/>
        <v>0.0011</v>
      </c>
      <c r="L125" s="502">
        <v>277</v>
      </c>
      <c r="M125" s="506">
        <v>289</v>
      </c>
      <c r="N125" s="503">
        <f t="shared" si="27"/>
        <v>-12</v>
      </c>
      <c r="O125" s="503">
        <f t="shared" si="28"/>
        <v>1200</v>
      </c>
      <c r="P125" s="503">
        <f t="shared" si="29"/>
        <v>0.0012</v>
      </c>
      <c r="Q125" s="204"/>
    </row>
    <row r="126" spans="1:17" ht="15.75" customHeight="1">
      <c r="A126" s="546">
        <v>24</v>
      </c>
      <c r="B126" s="547" t="s">
        <v>66</v>
      </c>
      <c r="C126" s="552">
        <v>4902540</v>
      </c>
      <c r="D126" s="48" t="s">
        <v>14</v>
      </c>
      <c r="E126" s="49" t="s">
        <v>368</v>
      </c>
      <c r="F126" s="561">
        <v>-100</v>
      </c>
      <c r="G126" s="589">
        <v>15</v>
      </c>
      <c r="H126" s="402">
        <v>15</v>
      </c>
      <c r="I126" s="582">
        <f t="shared" si="24"/>
        <v>0</v>
      </c>
      <c r="J126" s="582">
        <f t="shared" si="25"/>
        <v>0</v>
      </c>
      <c r="K126" s="582">
        <f t="shared" si="26"/>
        <v>0</v>
      </c>
      <c r="L126" s="502">
        <v>13398</v>
      </c>
      <c r="M126" s="506">
        <v>13398</v>
      </c>
      <c r="N126" s="503">
        <f t="shared" si="27"/>
        <v>0</v>
      </c>
      <c r="O126" s="503">
        <f t="shared" si="28"/>
        <v>0</v>
      </c>
      <c r="P126" s="503">
        <f t="shared" si="29"/>
        <v>0</v>
      </c>
      <c r="Q126" s="204"/>
    </row>
    <row r="127" spans="1:17" ht="15.75" customHeight="1">
      <c r="A127" s="546"/>
      <c r="B127" s="549" t="s">
        <v>81</v>
      </c>
      <c r="C127" s="552"/>
      <c r="D127" s="48"/>
      <c r="E127" s="48"/>
      <c r="F127" s="561"/>
      <c r="G127" s="589"/>
      <c r="H127" s="582"/>
      <c r="I127" s="582"/>
      <c r="J127" s="582"/>
      <c r="K127" s="582"/>
      <c r="L127" s="502"/>
      <c r="M127" s="503"/>
      <c r="N127" s="503"/>
      <c r="O127" s="503"/>
      <c r="P127" s="503"/>
      <c r="Q127" s="204"/>
    </row>
    <row r="128" spans="1:17" ht="15.75" customHeight="1">
      <c r="A128" s="546">
        <v>25</v>
      </c>
      <c r="B128" s="547" t="s">
        <v>82</v>
      </c>
      <c r="C128" s="552">
        <v>4902541</v>
      </c>
      <c r="D128" s="48" t="s">
        <v>14</v>
      </c>
      <c r="E128" s="49" t="s">
        <v>368</v>
      </c>
      <c r="F128" s="561">
        <v>-100</v>
      </c>
      <c r="G128" s="589">
        <v>88</v>
      </c>
      <c r="H128" s="402">
        <v>39</v>
      </c>
      <c r="I128" s="582">
        <f>G128-H128</f>
        <v>49</v>
      </c>
      <c r="J128" s="582">
        <f t="shared" si="25"/>
        <v>-4900</v>
      </c>
      <c r="K128" s="582">
        <f t="shared" si="26"/>
        <v>-0.0049</v>
      </c>
      <c r="L128" s="502">
        <v>50897</v>
      </c>
      <c r="M128" s="506">
        <v>49608</v>
      </c>
      <c r="N128" s="503">
        <f>L128-M128</f>
        <v>1289</v>
      </c>
      <c r="O128" s="503">
        <f t="shared" si="28"/>
        <v>-128900</v>
      </c>
      <c r="P128" s="503">
        <f t="shared" si="29"/>
        <v>-0.1289</v>
      </c>
      <c r="Q128" s="204"/>
    </row>
    <row r="129" spans="1:17" ht="15.75" customHeight="1">
      <c r="A129" s="546">
        <v>26</v>
      </c>
      <c r="B129" s="547" t="s">
        <v>83</v>
      </c>
      <c r="C129" s="552">
        <v>4902542</v>
      </c>
      <c r="D129" s="48" t="s">
        <v>14</v>
      </c>
      <c r="E129" s="49" t="s">
        <v>368</v>
      </c>
      <c r="F129" s="561">
        <v>-100</v>
      </c>
      <c r="G129" s="589">
        <v>132</v>
      </c>
      <c r="H129" s="402">
        <v>95</v>
      </c>
      <c r="I129" s="582">
        <f>G129-H129</f>
        <v>37</v>
      </c>
      <c r="J129" s="582">
        <f t="shared" si="25"/>
        <v>-3700</v>
      </c>
      <c r="K129" s="582">
        <f t="shared" si="26"/>
        <v>-0.0037</v>
      </c>
      <c r="L129" s="502">
        <v>47111</v>
      </c>
      <c r="M129" s="506">
        <v>46519</v>
      </c>
      <c r="N129" s="503">
        <f>L129-M129</f>
        <v>592</v>
      </c>
      <c r="O129" s="503">
        <f t="shared" si="28"/>
        <v>-59200</v>
      </c>
      <c r="P129" s="503">
        <f t="shared" si="29"/>
        <v>-0.0592</v>
      </c>
      <c r="Q129" s="204"/>
    </row>
    <row r="130" spans="1:17" ht="15.75" customHeight="1">
      <c r="A130" s="546">
        <v>27</v>
      </c>
      <c r="B130" s="547" t="s">
        <v>84</v>
      </c>
      <c r="C130" s="552">
        <v>4902543</v>
      </c>
      <c r="D130" s="48" t="s">
        <v>14</v>
      </c>
      <c r="E130" s="49" t="s">
        <v>368</v>
      </c>
      <c r="F130" s="561">
        <v>-100</v>
      </c>
      <c r="G130" s="589">
        <v>165</v>
      </c>
      <c r="H130" s="402">
        <v>112</v>
      </c>
      <c r="I130" s="582">
        <f>G130-H130</f>
        <v>53</v>
      </c>
      <c r="J130" s="582">
        <f t="shared" si="25"/>
        <v>-5300</v>
      </c>
      <c r="K130" s="582">
        <f t="shared" si="26"/>
        <v>-0.0053</v>
      </c>
      <c r="L130" s="502">
        <v>65461</v>
      </c>
      <c r="M130" s="506">
        <v>64538</v>
      </c>
      <c r="N130" s="503">
        <f>L130-M130</f>
        <v>923</v>
      </c>
      <c r="O130" s="503">
        <f t="shared" si="28"/>
        <v>-92300</v>
      </c>
      <c r="P130" s="503">
        <f t="shared" si="29"/>
        <v>-0.0923</v>
      </c>
      <c r="Q130" s="204"/>
    </row>
    <row r="131" spans="1:17" ht="15.75" customHeight="1" thickBot="1">
      <c r="A131" s="550"/>
      <c r="B131" s="551"/>
      <c r="C131" s="553"/>
      <c r="D131" s="124"/>
      <c r="E131" s="55"/>
      <c r="F131" s="489"/>
      <c r="G131" s="38"/>
      <c r="H131" s="32"/>
      <c r="I131" s="33"/>
      <c r="J131" s="33"/>
      <c r="K131" s="34"/>
      <c r="L131" s="536"/>
      <c r="M131" s="33"/>
      <c r="N131" s="33"/>
      <c r="O131" s="33"/>
      <c r="P131" s="34"/>
      <c r="Q131" s="205"/>
    </row>
    <row r="132" ht="13.5" thickTop="1"/>
    <row r="133" spans="4:16" ht="16.5">
      <c r="D133" s="24"/>
      <c r="K133" s="591">
        <f>SUM(K92:K131)</f>
        <v>-2.54433326</v>
      </c>
      <c r="L133" s="63"/>
      <c r="M133" s="63"/>
      <c r="N133" s="63"/>
      <c r="O133" s="63"/>
      <c r="P133" s="591">
        <f>SUM(P92:P131)</f>
        <v>-4.05446559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5">
      <c r="Q136" s="592" t="str">
        <f>NDPL!Q1</f>
        <v>AUGUST 2010</v>
      </c>
      <c r="R136" s="343"/>
    </row>
    <row r="137" ht="13.5" thickBot="1"/>
    <row r="138" spans="1:17" ht="44.25" customHeight="1">
      <c r="A138" s="492"/>
      <c r="B138" s="490" t="s">
        <v>156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310"/>
      <c r="B139" s="408" t="s">
        <v>157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310"/>
      <c r="B140" s="403" t="s">
        <v>269</v>
      </c>
      <c r="C140" s="21"/>
      <c r="D140" s="21"/>
      <c r="E140" s="21"/>
      <c r="F140" s="21"/>
      <c r="G140" s="21"/>
      <c r="H140" s="21"/>
      <c r="I140" s="21"/>
      <c r="J140" s="21"/>
      <c r="K140" s="279">
        <f>K53</f>
        <v>2.2714000000000003</v>
      </c>
      <c r="L140" s="279"/>
      <c r="M140" s="279"/>
      <c r="N140" s="279"/>
      <c r="O140" s="279"/>
      <c r="P140" s="279">
        <f>P53</f>
        <v>0.5195000000000001</v>
      </c>
      <c r="Q140" s="61"/>
    </row>
    <row r="141" spans="1:17" ht="19.5" customHeight="1">
      <c r="A141" s="310"/>
      <c r="B141" s="403" t="s">
        <v>270</v>
      </c>
      <c r="C141" s="21"/>
      <c r="D141" s="21"/>
      <c r="E141" s="21"/>
      <c r="F141" s="21"/>
      <c r="G141" s="21"/>
      <c r="H141" s="21"/>
      <c r="I141" s="21"/>
      <c r="J141" s="21"/>
      <c r="K141" s="279">
        <f>K133</f>
        <v>-2.54433326</v>
      </c>
      <c r="L141" s="279"/>
      <c r="M141" s="279"/>
      <c r="N141" s="279"/>
      <c r="O141" s="279"/>
      <c r="P141" s="279">
        <f>P133</f>
        <v>-4.05446559</v>
      </c>
      <c r="Q141" s="61"/>
    </row>
    <row r="142" spans="1:17" ht="19.5" customHeight="1">
      <c r="A142" s="310"/>
      <c r="B142" s="403" t="s">
        <v>158</v>
      </c>
      <c r="C142" s="21"/>
      <c r="D142" s="21"/>
      <c r="E142" s="21"/>
      <c r="F142" s="21"/>
      <c r="G142" s="21"/>
      <c r="H142" s="21"/>
      <c r="I142" s="21"/>
      <c r="J142" s="21"/>
      <c r="K142" s="279">
        <f>'ROHTAK ROAD'!K44</f>
        <v>-0.17980000000000002</v>
      </c>
      <c r="L142" s="279"/>
      <c r="M142" s="279"/>
      <c r="N142" s="279"/>
      <c r="O142" s="279"/>
      <c r="P142" s="279">
        <f>'ROHTAK ROAD'!P44</f>
        <v>-0.0916</v>
      </c>
      <c r="Q142" s="61"/>
    </row>
    <row r="143" spans="1:17" ht="19.5" customHeight="1">
      <c r="A143" s="310"/>
      <c r="B143" s="403" t="s">
        <v>159</v>
      </c>
      <c r="C143" s="21"/>
      <c r="D143" s="21"/>
      <c r="E143" s="21"/>
      <c r="F143" s="21"/>
      <c r="G143" s="21"/>
      <c r="H143" s="21"/>
      <c r="I143" s="21"/>
      <c r="J143" s="21"/>
      <c r="K143" s="279">
        <f>SUM(K140:K142)</f>
        <v>-0.45273325999999986</v>
      </c>
      <c r="L143" s="279"/>
      <c r="M143" s="279"/>
      <c r="N143" s="279"/>
      <c r="O143" s="279"/>
      <c r="P143" s="279">
        <f>SUM(P140:P142)</f>
        <v>-3.6265655900000007</v>
      </c>
      <c r="Q143" s="61"/>
    </row>
    <row r="144" spans="1:17" ht="19.5" customHeight="1">
      <c r="A144" s="310"/>
      <c r="B144" s="408" t="s">
        <v>160</v>
      </c>
      <c r="C144" s="21"/>
      <c r="D144" s="21"/>
      <c r="E144" s="21"/>
      <c r="F144" s="21"/>
      <c r="G144" s="21"/>
      <c r="H144" s="21"/>
      <c r="I144" s="21"/>
      <c r="J144" s="21"/>
      <c r="K144" s="279"/>
      <c r="L144" s="279"/>
      <c r="M144" s="279"/>
      <c r="N144" s="279"/>
      <c r="O144" s="279"/>
      <c r="P144" s="279"/>
      <c r="Q144" s="61"/>
    </row>
    <row r="145" spans="1:17" ht="19.5" customHeight="1">
      <c r="A145" s="310"/>
      <c r="B145" s="403" t="s">
        <v>271</v>
      </c>
      <c r="C145" s="21"/>
      <c r="D145" s="21"/>
      <c r="E145" s="21"/>
      <c r="F145" s="21"/>
      <c r="G145" s="21"/>
      <c r="H145" s="21"/>
      <c r="I145" s="21"/>
      <c r="J145" s="21"/>
      <c r="K145" s="279">
        <f>K84</f>
        <v>0.759</v>
      </c>
      <c r="L145" s="279"/>
      <c r="M145" s="279"/>
      <c r="N145" s="279"/>
      <c r="O145" s="279"/>
      <c r="P145" s="279">
        <f>P84</f>
        <v>19.745</v>
      </c>
      <c r="Q145" s="61"/>
    </row>
    <row r="146" spans="1:17" ht="19.5" customHeight="1" thickBot="1">
      <c r="A146" s="311"/>
      <c r="B146" s="491" t="s">
        <v>161</v>
      </c>
      <c r="C146" s="62"/>
      <c r="D146" s="62"/>
      <c r="E146" s="62"/>
      <c r="F146" s="62"/>
      <c r="G146" s="62"/>
      <c r="H146" s="62"/>
      <c r="I146" s="62"/>
      <c r="J146" s="62"/>
      <c r="K146" s="276">
        <f>SUM(K143:K145)</f>
        <v>0.30626674000000015</v>
      </c>
      <c r="L146" s="277"/>
      <c r="M146" s="277"/>
      <c r="N146" s="277"/>
      <c r="O146" s="277"/>
      <c r="P146" s="276">
        <f>SUM(P143:P145)</f>
        <v>16.11843441</v>
      </c>
      <c r="Q146" s="278"/>
    </row>
    <row r="147" ht="12.75">
      <c r="A147" s="310"/>
    </row>
    <row r="148" ht="12.75">
      <c r="A148" s="310"/>
    </row>
    <row r="149" ht="12.75">
      <c r="A149" s="310"/>
    </row>
    <row r="150" ht="13.5" thickBot="1">
      <c r="A150" s="311"/>
    </row>
    <row r="151" spans="1:17" ht="12.75">
      <c r="A151" s="304"/>
      <c r="B151" s="305"/>
      <c r="C151" s="305"/>
      <c r="D151" s="305"/>
      <c r="E151" s="305"/>
      <c r="F151" s="305"/>
      <c r="G151" s="305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312" t="s">
        <v>349</v>
      </c>
      <c r="B152" s="296"/>
      <c r="C152" s="296"/>
      <c r="D152" s="296"/>
      <c r="E152" s="296"/>
      <c r="F152" s="296"/>
      <c r="G152" s="296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06"/>
      <c r="B153" s="296"/>
      <c r="C153" s="296"/>
      <c r="D153" s="296"/>
      <c r="E153" s="296"/>
      <c r="F153" s="296"/>
      <c r="G153" s="296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07"/>
      <c r="B154" s="308"/>
      <c r="C154" s="308"/>
      <c r="D154" s="308"/>
      <c r="E154" s="308"/>
      <c r="F154" s="308"/>
      <c r="G154" s="308"/>
      <c r="H154" s="21"/>
      <c r="I154" s="21"/>
      <c r="J154" s="21"/>
      <c r="K154" s="335" t="s">
        <v>361</v>
      </c>
      <c r="L154" s="21"/>
      <c r="M154" s="21"/>
      <c r="N154" s="21"/>
      <c r="O154" s="21"/>
      <c r="P154" s="335" t="s">
        <v>362</v>
      </c>
      <c r="Q154" s="61"/>
    </row>
    <row r="155" spans="1:17" ht="12.75">
      <c r="A155" s="309"/>
      <c r="B155" s="179"/>
      <c r="C155" s="179"/>
      <c r="D155" s="179"/>
      <c r="E155" s="179"/>
      <c r="F155" s="179"/>
      <c r="G155" s="179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309"/>
      <c r="B156" s="179"/>
      <c r="C156" s="179"/>
      <c r="D156" s="179"/>
      <c r="E156" s="179"/>
      <c r="F156" s="179"/>
      <c r="G156" s="179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313" t="s">
        <v>352</v>
      </c>
      <c r="B157" s="297"/>
      <c r="C157" s="297"/>
      <c r="D157" s="298"/>
      <c r="E157" s="298"/>
      <c r="F157" s="299"/>
      <c r="G157" s="298"/>
      <c r="H157" s="21"/>
      <c r="I157" s="21"/>
      <c r="J157" s="21"/>
      <c r="K157" s="593">
        <f>K146</f>
        <v>0.30626674000000015</v>
      </c>
      <c r="L157" s="298" t="s">
        <v>350</v>
      </c>
      <c r="M157" s="21"/>
      <c r="N157" s="21"/>
      <c r="O157" s="21"/>
      <c r="P157" s="593">
        <f>P146</f>
        <v>16.11843441</v>
      </c>
      <c r="Q157" s="320" t="s">
        <v>350</v>
      </c>
    </row>
    <row r="158" spans="1:17" ht="18">
      <c r="A158" s="314"/>
      <c r="B158" s="300"/>
      <c r="C158" s="300"/>
      <c r="D158" s="296"/>
      <c r="E158" s="296"/>
      <c r="F158" s="301"/>
      <c r="G158" s="296"/>
      <c r="H158" s="21"/>
      <c r="I158" s="21"/>
      <c r="J158" s="21"/>
      <c r="K158" s="594"/>
      <c r="L158" s="296"/>
      <c r="M158" s="21"/>
      <c r="N158" s="21"/>
      <c r="O158" s="21"/>
      <c r="P158" s="594"/>
      <c r="Q158" s="321"/>
    </row>
    <row r="159" spans="1:17" ht="18">
      <c r="A159" s="315" t="s">
        <v>351</v>
      </c>
      <c r="B159" s="302"/>
      <c r="C159" s="53"/>
      <c r="D159" s="296"/>
      <c r="E159" s="296"/>
      <c r="F159" s="303"/>
      <c r="G159" s="298"/>
      <c r="H159" s="21"/>
      <c r="I159" s="21"/>
      <c r="J159" s="21"/>
      <c r="K159" s="594">
        <f>-'STEPPED UP GENCO'!K49</f>
        <v>-0.01399276800000001</v>
      </c>
      <c r="L159" s="298" t="s">
        <v>350</v>
      </c>
      <c r="M159" s="21"/>
      <c r="N159" s="21"/>
      <c r="O159" s="21"/>
      <c r="P159" s="594">
        <f>-'STEPPED UP GENCO'!P49</f>
        <v>-1.772830261</v>
      </c>
      <c r="Q159" s="320" t="s">
        <v>350</v>
      </c>
    </row>
    <row r="160" spans="1:17" ht="12.75">
      <c r="A160" s="31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31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31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310"/>
      <c r="B163" s="21"/>
      <c r="C163" s="21"/>
      <c r="D163" s="21"/>
      <c r="E163" s="21"/>
      <c r="F163" s="21"/>
      <c r="G163" s="21"/>
      <c r="H163" s="297"/>
      <c r="I163" s="297"/>
      <c r="J163" s="316" t="s">
        <v>353</v>
      </c>
      <c r="K163" s="534">
        <f>SUM(K157:K162)</f>
        <v>0.29227397200000016</v>
      </c>
      <c r="L163" s="316" t="s">
        <v>350</v>
      </c>
      <c r="M163" s="179"/>
      <c r="N163" s="21"/>
      <c r="O163" s="21"/>
      <c r="P163" s="534">
        <f>SUM(P157:P162)</f>
        <v>14.345604149</v>
      </c>
      <c r="Q163" s="564" t="s">
        <v>350</v>
      </c>
    </row>
    <row r="164" spans="1:17" ht="13.5" thickBot="1">
      <c r="A164" s="31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210"/>
    </row>
  </sheetData>
  <sheetProtection/>
  <printOptions/>
  <pageMargins left="0.51" right="0.5" top="0.58" bottom="0.5" header="0.5" footer="0.5"/>
  <pageSetup horizontalDpi="300" verticalDpi="300" orientation="landscape" scale="61" r:id="rId1"/>
  <rowBreaks count="3" manualBreakCount="3">
    <brk id="53" max="255" man="1"/>
    <brk id="86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zoomScale="49" zoomScaleNormal="70" zoomScaleSheetLayoutView="49" zoomScalePageLayoutView="0" workbookViewId="0" topLeftCell="A1">
      <pane xSplit="6" ySplit="6" topLeftCell="G10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40" sqref="M140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19.57421875" style="0" customWidth="1"/>
  </cols>
  <sheetData>
    <row r="1" spans="1:17" ht="26.25">
      <c r="A1" s="1" t="s">
        <v>257</v>
      </c>
      <c r="Q1" s="610" t="str">
        <f>NDPL!$Q$1</f>
        <v>AUGUST 2010</v>
      </c>
    </row>
    <row r="2" ht="12.75">
      <c r="A2" s="18" t="s">
        <v>258</v>
      </c>
    </row>
    <row r="3" ht="23.25">
      <c r="A3" s="595" t="s">
        <v>162</v>
      </c>
    </row>
    <row r="4" spans="1:16" ht="24" thickBot="1">
      <c r="A4" s="596" t="s">
        <v>208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01/09/10</v>
      </c>
      <c r="H5" s="41" t="str">
        <f>NDPL!H5</f>
        <v>INTIAL READING 01/08/10</v>
      </c>
      <c r="I5" s="41" t="s">
        <v>4</v>
      </c>
      <c r="J5" s="41" t="s">
        <v>5</v>
      </c>
      <c r="K5" s="41" t="s">
        <v>6</v>
      </c>
      <c r="L5" s="43" t="str">
        <f>NDPL!G5</f>
        <v>FINAL READING 01/09/10</v>
      </c>
      <c r="M5" s="41" t="str">
        <f>NDPL!H5</f>
        <v>INTIAL READING 01/08/10</v>
      </c>
      <c r="N5" s="41" t="s">
        <v>4</v>
      </c>
      <c r="O5" s="41" t="s">
        <v>5</v>
      </c>
      <c r="P5" s="41" t="s">
        <v>6</v>
      </c>
      <c r="Q5" s="42" t="s">
        <v>330</v>
      </c>
    </row>
    <row r="6" ht="14.25" thickBot="1" thickTop="1"/>
    <row r="7" spans="1:17" ht="18" customHeight="1" thickTop="1">
      <c r="A7" s="405"/>
      <c r="B7" s="406" t="s">
        <v>163</v>
      </c>
      <c r="C7" s="407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203"/>
    </row>
    <row r="8" spans="1:17" ht="18" customHeight="1">
      <c r="A8" s="373">
        <v>1</v>
      </c>
      <c r="B8" s="445" t="s">
        <v>164</v>
      </c>
      <c r="C8" s="446">
        <v>4865180</v>
      </c>
      <c r="D8" s="169" t="s">
        <v>14</v>
      </c>
      <c r="E8" s="130" t="s">
        <v>368</v>
      </c>
      <c r="F8" s="456">
        <v>1000</v>
      </c>
      <c r="G8" s="466">
        <v>999926</v>
      </c>
      <c r="H8" s="468">
        <v>999982</v>
      </c>
      <c r="I8" s="468">
        <f>G8-H8</f>
        <v>-56</v>
      </c>
      <c r="J8" s="468">
        <f>$F8*I8</f>
        <v>-56000</v>
      </c>
      <c r="K8" s="468">
        <f aca="true" t="shared" si="0" ref="K8:K67">J8/1000000</f>
        <v>-0.056</v>
      </c>
      <c r="L8" s="469">
        <v>12122</v>
      </c>
      <c r="M8" s="468">
        <v>12157</v>
      </c>
      <c r="N8" s="468">
        <f>L8-M8</f>
        <v>-35</v>
      </c>
      <c r="O8" s="468">
        <f>$F8*N8</f>
        <v>-35000</v>
      </c>
      <c r="P8" s="468">
        <f aca="true" t="shared" si="1" ref="P8:P67">O8/1000000</f>
        <v>-0.035</v>
      </c>
      <c r="Q8" s="455"/>
    </row>
    <row r="9" spans="1:17" ht="18" customHeight="1">
      <c r="A9" s="373">
        <v>2</v>
      </c>
      <c r="B9" s="445" t="s">
        <v>165</v>
      </c>
      <c r="C9" s="446">
        <v>4865095</v>
      </c>
      <c r="D9" s="169" t="s">
        <v>14</v>
      </c>
      <c r="E9" s="130" t="s">
        <v>368</v>
      </c>
      <c r="F9" s="456">
        <v>100</v>
      </c>
      <c r="G9" s="466">
        <v>15913</v>
      </c>
      <c r="H9" s="468">
        <v>14612</v>
      </c>
      <c r="I9" s="468">
        <f aca="true" t="shared" si="2" ref="I9:I67">G9-H9</f>
        <v>1301</v>
      </c>
      <c r="J9" s="468">
        <f aca="true" t="shared" si="3" ref="J9:J67">$F9*I9</f>
        <v>130100</v>
      </c>
      <c r="K9" s="468">
        <f t="shared" si="0"/>
        <v>0.1301</v>
      </c>
      <c r="L9" s="469">
        <v>682530</v>
      </c>
      <c r="M9" s="468">
        <v>682513</v>
      </c>
      <c r="N9" s="468">
        <f aca="true" t="shared" si="4" ref="N9:N67">L9-M9</f>
        <v>17</v>
      </c>
      <c r="O9" s="468">
        <f aca="true" t="shared" si="5" ref="O9:O67">$F9*N9</f>
        <v>1700</v>
      </c>
      <c r="P9" s="468">
        <f t="shared" si="1"/>
        <v>0.0017</v>
      </c>
      <c r="Q9" s="455"/>
    </row>
    <row r="10" spans="1:17" ht="18" customHeight="1">
      <c r="A10" s="373">
        <v>3</v>
      </c>
      <c r="B10" s="445" t="s">
        <v>166</v>
      </c>
      <c r="C10" s="446">
        <v>4865166</v>
      </c>
      <c r="D10" s="169" t="s">
        <v>14</v>
      </c>
      <c r="E10" s="130" t="s">
        <v>368</v>
      </c>
      <c r="F10" s="456">
        <v>1000</v>
      </c>
      <c r="G10" s="466">
        <v>2866</v>
      </c>
      <c r="H10" s="468">
        <v>1268</v>
      </c>
      <c r="I10" s="468">
        <f t="shared" si="2"/>
        <v>1598</v>
      </c>
      <c r="J10" s="468">
        <f t="shared" si="3"/>
        <v>1598000</v>
      </c>
      <c r="K10" s="468">
        <f t="shared" si="0"/>
        <v>1.598</v>
      </c>
      <c r="L10" s="469">
        <v>42891</v>
      </c>
      <c r="M10" s="468">
        <v>42796</v>
      </c>
      <c r="N10" s="468">
        <f t="shared" si="4"/>
        <v>95</v>
      </c>
      <c r="O10" s="468">
        <f t="shared" si="5"/>
        <v>95000</v>
      </c>
      <c r="P10" s="468">
        <f t="shared" si="1"/>
        <v>0.095</v>
      </c>
      <c r="Q10" s="455"/>
    </row>
    <row r="11" spans="1:17" ht="18" customHeight="1">
      <c r="A11" s="373">
        <v>4</v>
      </c>
      <c r="B11" s="445" t="s">
        <v>167</v>
      </c>
      <c r="C11" s="446">
        <v>4865151</v>
      </c>
      <c r="D11" s="169" t="s">
        <v>14</v>
      </c>
      <c r="E11" s="130" t="s">
        <v>368</v>
      </c>
      <c r="F11" s="456">
        <v>300</v>
      </c>
      <c r="G11" s="466">
        <v>7688</v>
      </c>
      <c r="H11" s="465">
        <v>4399</v>
      </c>
      <c r="I11" s="468">
        <f t="shared" si="2"/>
        <v>3289</v>
      </c>
      <c r="J11" s="468">
        <f t="shared" si="3"/>
        <v>986700</v>
      </c>
      <c r="K11" s="468">
        <f t="shared" si="0"/>
        <v>0.9867</v>
      </c>
      <c r="L11" s="469">
        <v>321</v>
      </c>
      <c r="M11" s="465">
        <v>289</v>
      </c>
      <c r="N11" s="468">
        <f t="shared" si="4"/>
        <v>32</v>
      </c>
      <c r="O11" s="468">
        <f t="shared" si="5"/>
        <v>9600</v>
      </c>
      <c r="P11" s="468">
        <f t="shared" si="1"/>
        <v>0.0096</v>
      </c>
      <c r="Q11" s="455"/>
    </row>
    <row r="12" spans="1:17" ht="18" customHeight="1">
      <c r="A12" s="373">
        <v>5</v>
      </c>
      <c r="B12" s="445" t="s">
        <v>168</v>
      </c>
      <c r="C12" s="446">
        <v>4864826</v>
      </c>
      <c r="D12" s="169" t="s">
        <v>14</v>
      </c>
      <c r="E12" s="130" t="s">
        <v>368</v>
      </c>
      <c r="F12" s="456">
        <v>200</v>
      </c>
      <c r="G12" s="466">
        <v>1001323</v>
      </c>
      <c r="H12" s="465">
        <v>999493</v>
      </c>
      <c r="I12" s="468">
        <f t="shared" si="2"/>
        <v>1830</v>
      </c>
      <c r="J12" s="468">
        <f t="shared" si="3"/>
        <v>366000</v>
      </c>
      <c r="K12" s="468">
        <f t="shared" si="0"/>
        <v>0.366</v>
      </c>
      <c r="L12" s="469">
        <v>986871</v>
      </c>
      <c r="M12" s="465">
        <v>986856</v>
      </c>
      <c r="N12" s="468">
        <f t="shared" si="4"/>
        <v>15</v>
      </c>
      <c r="O12" s="468">
        <f t="shared" si="5"/>
        <v>3000</v>
      </c>
      <c r="P12" s="468">
        <f t="shared" si="1"/>
        <v>0.003</v>
      </c>
      <c r="Q12" s="455" t="s">
        <v>332</v>
      </c>
    </row>
    <row r="13" spans="1:17" ht="18" customHeight="1">
      <c r="A13" s="373">
        <v>6</v>
      </c>
      <c r="B13" s="445" t="s">
        <v>169</v>
      </c>
      <c r="C13" s="446">
        <v>4865096</v>
      </c>
      <c r="D13" s="169" t="s">
        <v>14</v>
      </c>
      <c r="E13" s="130" t="s">
        <v>368</v>
      </c>
      <c r="F13" s="456">
        <v>100</v>
      </c>
      <c r="G13" s="466">
        <v>2463</v>
      </c>
      <c r="H13" s="465">
        <v>2384</v>
      </c>
      <c r="I13" s="468">
        <f t="shared" si="2"/>
        <v>79</v>
      </c>
      <c r="J13" s="468">
        <f t="shared" si="3"/>
        <v>7900</v>
      </c>
      <c r="K13" s="468">
        <f t="shared" si="0"/>
        <v>0.0079</v>
      </c>
      <c r="L13" s="469">
        <v>76489</v>
      </c>
      <c r="M13" s="465">
        <v>75075</v>
      </c>
      <c r="N13" s="468">
        <f t="shared" si="4"/>
        <v>1414</v>
      </c>
      <c r="O13" s="468">
        <f t="shared" si="5"/>
        <v>141400</v>
      </c>
      <c r="P13" s="468">
        <f t="shared" si="1"/>
        <v>0.1414</v>
      </c>
      <c r="Q13" s="455"/>
    </row>
    <row r="14" spans="1:17" ht="18" customHeight="1">
      <c r="A14" s="373">
        <v>7</v>
      </c>
      <c r="B14" s="445" t="s">
        <v>170</v>
      </c>
      <c r="C14" s="446">
        <v>4865097</v>
      </c>
      <c r="D14" s="169" t="s">
        <v>14</v>
      </c>
      <c r="E14" s="130" t="s">
        <v>368</v>
      </c>
      <c r="F14" s="456">
        <v>100</v>
      </c>
      <c r="G14" s="466">
        <v>20176</v>
      </c>
      <c r="H14" s="465">
        <v>13913</v>
      </c>
      <c r="I14" s="468">
        <f t="shared" si="2"/>
        <v>6263</v>
      </c>
      <c r="J14" s="468">
        <f t="shared" si="3"/>
        <v>626300</v>
      </c>
      <c r="K14" s="468">
        <f t="shared" si="0"/>
        <v>0.6263</v>
      </c>
      <c r="L14" s="469">
        <v>269552</v>
      </c>
      <c r="M14" s="465">
        <v>269529</v>
      </c>
      <c r="N14" s="468">
        <f t="shared" si="4"/>
        <v>23</v>
      </c>
      <c r="O14" s="468">
        <f t="shared" si="5"/>
        <v>2300</v>
      </c>
      <c r="P14" s="468">
        <f t="shared" si="1"/>
        <v>0.0023</v>
      </c>
      <c r="Q14" s="455"/>
    </row>
    <row r="15" spans="1:17" ht="18" customHeight="1">
      <c r="A15" s="373">
        <v>8</v>
      </c>
      <c r="B15" s="445" t="s">
        <v>171</v>
      </c>
      <c r="C15" s="446">
        <v>4864789</v>
      </c>
      <c r="D15" s="169" t="s">
        <v>14</v>
      </c>
      <c r="E15" s="130" t="s">
        <v>368</v>
      </c>
      <c r="F15" s="456">
        <v>100</v>
      </c>
      <c r="G15" s="466">
        <v>68</v>
      </c>
      <c r="H15" s="465">
        <v>35</v>
      </c>
      <c r="I15" s="468">
        <f t="shared" si="2"/>
        <v>33</v>
      </c>
      <c r="J15" s="468">
        <f t="shared" si="3"/>
        <v>3300</v>
      </c>
      <c r="K15" s="468">
        <f t="shared" si="0"/>
        <v>0.0033</v>
      </c>
      <c r="L15" s="469">
        <v>318348</v>
      </c>
      <c r="M15" s="465">
        <v>312078</v>
      </c>
      <c r="N15" s="468">
        <f t="shared" si="4"/>
        <v>6270</v>
      </c>
      <c r="O15" s="468">
        <f t="shared" si="5"/>
        <v>627000</v>
      </c>
      <c r="P15" s="468">
        <f t="shared" si="1"/>
        <v>0.627</v>
      </c>
      <c r="Q15" s="455"/>
    </row>
    <row r="16" spans="1:17" ht="18" customHeight="1">
      <c r="A16" s="373">
        <v>9</v>
      </c>
      <c r="B16" s="445" t="s">
        <v>172</v>
      </c>
      <c r="C16" s="446">
        <v>4865179</v>
      </c>
      <c r="D16" s="169" t="s">
        <v>14</v>
      </c>
      <c r="E16" s="130" t="s">
        <v>368</v>
      </c>
      <c r="F16" s="456">
        <v>1000</v>
      </c>
      <c r="G16" s="466">
        <v>999989</v>
      </c>
      <c r="H16" s="465">
        <v>999978</v>
      </c>
      <c r="I16" s="468">
        <f t="shared" si="2"/>
        <v>11</v>
      </c>
      <c r="J16" s="468">
        <f t="shared" si="3"/>
        <v>11000</v>
      </c>
      <c r="K16" s="468">
        <f t="shared" si="0"/>
        <v>0.011</v>
      </c>
      <c r="L16" s="469">
        <v>8862</v>
      </c>
      <c r="M16" s="465">
        <v>8622</v>
      </c>
      <c r="N16" s="468">
        <f t="shared" si="4"/>
        <v>240</v>
      </c>
      <c r="O16" s="468">
        <f t="shared" si="5"/>
        <v>240000</v>
      </c>
      <c r="P16" s="468">
        <f t="shared" si="1"/>
        <v>0.24</v>
      </c>
      <c r="Q16" s="455"/>
    </row>
    <row r="17" spans="1:17" ht="18" customHeight="1">
      <c r="A17" s="373"/>
      <c r="B17" s="447" t="s">
        <v>173</v>
      </c>
      <c r="C17" s="446"/>
      <c r="D17" s="169"/>
      <c r="E17" s="169"/>
      <c r="F17" s="456"/>
      <c r="G17" s="466"/>
      <c r="H17" s="468"/>
      <c r="I17" s="468"/>
      <c r="J17" s="468"/>
      <c r="K17" s="471"/>
      <c r="L17" s="469"/>
      <c r="M17" s="468"/>
      <c r="N17" s="468"/>
      <c r="O17" s="468"/>
      <c r="P17" s="471"/>
      <c r="Q17" s="455"/>
    </row>
    <row r="18" spans="1:17" ht="18" customHeight="1">
      <c r="A18" s="373">
        <v>10</v>
      </c>
      <c r="B18" s="445" t="s">
        <v>17</v>
      </c>
      <c r="C18" s="446">
        <v>4864973</v>
      </c>
      <c r="D18" s="169" t="s">
        <v>14</v>
      </c>
      <c r="E18" s="130" t="s">
        <v>368</v>
      </c>
      <c r="F18" s="456">
        <v>-1000</v>
      </c>
      <c r="G18" s="466">
        <v>998538</v>
      </c>
      <c r="H18" s="465">
        <v>998538</v>
      </c>
      <c r="I18" s="468">
        <f t="shared" si="2"/>
        <v>0</v>
      </c>
      <c r="J18" s="468">
        <f t="shared" si="3"/>
        <v>0</v>
      </c>
      <c r="K18" s="468">
        <f t="shared" si="0"/>
        <v>0</v>
      </c>
      <c r="L18" s="469">
        <v>970868</v>
      </c>
      <c r="M18" s="465">
        <v>972292</v>
      </c>
      <c r="N18" s="468">
        <f t="shared" si="4"/>
        <v>-1424</v>
      </c>
      <c r="O18" s="468">
        <f t="shared" si="5"/>
        <v>1424000</v>
      </c>
      <c r="P18" s="468">
        <f t="shared" si="1"/>
        <v>1.424</v>
      </c>
      <c r="Q18" s="455"/>
    </row>
    <row r="19" spans="1:17" ht="18" customHeight="1">
      <c r="A19" s="373">
        <v>11</v>
      </c>
      <c r="B19" s="410" t="s">
        <v>18</v>
      </c>
      <c r="C19" s="446">
        <v>4864974</v>
      </c>
      <c r="D19" s="117" t="s">
        <v>14</v>
      </c>
      <c r="E19" s="130" t="s">
        <v>368</v>
      </c>
      <c r="F19" s="456">
        <v>-1000</v>
      </c>
      <c r="G19" s="466">
        <v>997763</v>
      </c>
      <c r="H19" s="465">
        <v>997763</v>
      </c>
      <c r="I19" s="468">
        <f t="shared" si="2"/>
        <v>0</v>
      </c>
      <c r="J19" s="468">
        <f t="shared" si="3"/>
        <v>0</v>
      </c>
      <c r="K19" s="468">
        <f t="shared" si="0"/>
        <v>0</v>
      </c>
      <c r="L19" s="469">
        <v>972106</v>
      </c>
      <c r="M19" s="465">
        <v>973513</v>
      </c>
      <c r="N19" s="468">
        <f t="shared" si="4"/>
        <v>-1407</v>
      </c>
      <c r="O19" s="468">
        <f t="shared" si="5"/>
        <v>1407000</v>
      </c>
      <c r="P19" s="468">
        <f t="shared" si="1"/>
        <v>1.407</v>
      </c>
      <c r="Q19" s="455"/>
    </row>
    <row r="20" spans="1:17" ht="18" customHeight="1">
      <c r="A20" s="373">
        <v>12</v>
      </c>
      <c r="B20" s="445" t="s">
        <v>19</v>
      </c>
      <c r="C20" s="446">
        <v>4864975</v>
      </c>
      <c r="D20" s="169" t="s">
        <v>14</v>
      </c>
      <c r="E20" s="130" t="s">
        <v>368</v>
      </c>
      <c r="F20" s="456">
        <v>-1000</v>
      </c>
      <c r="G20" s="466">
        <v>997908</v>
      </c>
      <c r="H20" s="465">
        <v>997908</v>
      </c>
      <c r="I20" s="468">
        <f t="shared" si="2"/>
        <v>0</v>
      </c>
      <c r="J20" s="468">
        <f t="shared" si="3"/>
        <v>0</v>
      </c>
      <c r="K20" s="468">
        <f t="shared" si="0"/>
        <v>0</v>
      </c>
      <c r="L20" s="469">
        <v>964962</v>
      </c>
      <c r="M20" s="465">
        <v>966097</v>
      </c>
      <c r="N20" s="468">
        <f t="shared" si="4"/>
        <v>-1135</v>
      </c>
      <c r="O20" s="468">
        <f t="shared" si="5"/>
        <v>1135000</v>
      </c>
      <c r="P20" s="468">
        <f t="shared" si="1"/>
        <v>1.135</v>
      </c>
      <c r="Q20" s="455"/>
    </row>
    <row r="21" spans="1:17" ht="18" customHeight="1">
      <c r="A21" s="373">
        <v>13</v>
      </c>
      <c r="B21" s="445" t="s">
        <v>174</v>
      </c>
      <c r="C21" s="446">
        <v>4864976</v>
      </c>
      <c r="D21" s="169" t="s">
        <v>14</v>
      </c>
      <c r="E21" s="130" t="s">
        <v>368</v>
      </c>
      <c r="F21" s="456">
        <v>-1000</v>
      </c>
      <c r="G21" s="466">
        <v>998447</v>
      </c>
      <c r="H21" s="465">
        <v>998446</v>
      </c>
      <c r="I21" s="468">
        <f t="shared" si="2"/>
        <v>1</v>
      </c>
      <c r="J21" s="468">
        <f t="shared" si="3"/>
        <v>-1000</v>
      </c>
      <c r="K21" s="468">
        <f t="shared" si="0"/>
        <v>-0.001</v>
      </c>
      <c r="L21" s="469">
        <v>972682</v>
      </c>
      <c r="M21" s="465">
        <v>973716</v>
      </c>
      <c r="N21" s="468">
        <f t="shared" si="4"/>
        <v>-1034</v>
      </c>
      <c r="O21" s="468">
        <f t="shared" si="5"/>
        <v>1034000</v>
      </c>
      <c r="P21" s="468">
        <f t="shared" si="1"/>
        <v>1.034</v>
      </c>
      <c r="Q21" s="455"/>
    </row>
    <row r="22" spans="1:17" ht="18" customHeight="1">
      <c r="A22" s="373"/>
      <c r="B22" s="447" t="s">
        <v>175</v>
      </c>
      <c r="C22" s="446"/>
      <c r="D22" s="169"/>
      <c r="E22" s="169"/>
      <c r="F22" s="456"/>
      <c r="G22" s="466"/>
      <c r="H22" s="468"/>
      <c r="I22" s="468"/>
      <c r="J22" s="468"/>
      <c r="K22" s="468"/>
      <c r="L22" s="469"/>
      <c r="M22" s="468"/>
      <c r="N22" s="468"/>
      <c r="O22" s="468"/>
      <c r="P22" s="468"/>
      <c r="Q22" s="455"/>
    </row>
    <row r="23" spans="1:17" ht="18" customHeight="1">
      <c r="A23" s="373">
        <v>14</v>
      </c>
      <c r="B23" s="445" t="s">
        <v>17</v>
      </c>
      <c r="C23" s="446">
        <v>4864977</v>
      </c>
      <c r="D23" s="169" t="s">
        <v>14</v>
      </c>
      <c r="E23" s="130" t="s">
        <v>368</v>
      </c>
      <c r="F23" s="456">
        <v>-1000</v>
      </c>
      <c r="G23" s="466">
        <v>2358</v>
      </c>
      <c r="H23" s="465">
        <v>2347</v>
      </c>
      <c r="I23" s="468">
        <f t="shared" si="2"/>
        <v>11</v>
      </c>
      <c r="J23" s="468">
        <f t="shared" si="3"/>
        <v>-11000</v>
      </c>
      <c r="K23" s="468">
        <f t="shared" si="0"/>
        <v>-0.011</v>
      </c>
      <c r="L23" s="472">
        <v>31606</v>
      </c>
      <c r="M23" s="465">
        <v>31463</v>
      </c>
      <c r="N23" s="468">
        <f t="shared" si="4"/>
        <v>143</v>
      </c>
      <c r="O23" s="468">
        <f t="shared" si="5"/>
        <v>-143000</v>
      </c>
      <c r="P23" s="468">
        <f t="shared" si="1"/>
        <v>-0.143</v>
      </c>
      <c r="Q23" s="455"/>
    </row>
    <row r="24" spans="1:17" ht="18" customHeight="1">
      <c r="A24" s="373">
        <v>15</v>
      </c>
      <c r="B24" s="445" t="s">
        <v>18</v>
      </c>
      <c r="C24" s="446">
        <v>4865052</v>
      </c>
      <c r="D24" s="169" t="s">
        <v>14</v>
      </c>
      <c r="E24" s="130" t="s">
        <v>368</v>
      </c>
      <c r="F24" s="456">
        <v>-1000</v>
      </c>
      <c r="G24" s="466">
        <v>520</v>
      </c>
      <c r="H24" s="465">
        <v>20</v>
      </c>
      <c r="I24" s="468">
        <f t="shared" si="2"/>
        <v>500</v>
      </c>
      <c r="J24" s="468">
        <f t="shared" si="3"/>
        <v>-500000</v>
      </c>
      <c r="K24" s="468">
        <f t="shared" si="0"/>
        <v>-0.5</v>
      </c>
      <c r="L24" s="472">
        <v>979817</v>
      </c>
      <c r="M24" s="465">
        <v>979972</v>
      </c>
      <c r="N24" s="468">
        <f t="shared" si="4"/>
        <v>-155</v>
      </c>
      <c r="O24" s="468">
        <f t="shared" si="5"/>
        <v>155000</v>
      </c>
      <c r="P24" s="468">
        <f t="shared" si="1"/>
        <v>0.155</v>
      </c>
      <c r="Q24" s="455"/>
    </row>
    <row r="25" spans="1:17" ht="18" customHeight="1">
      <c r="A25" s="373"/>
      <c r="B25" s="408" t="s">
        <v>176</v>
      </c>
      <c r="C25" s="446"/>
      <c r="D25" s="117"/>
      <c r="E25" s="117"/>
      <c r="F25" s="456"/>
      <c r="G25" s="466"/>
      <c r="H25" s="468"/>
      <c r="I25" s="468"/>
      <c r="J25" s="468"/>
      <c r="K25" s="468"/>
      <c r="L25" s="469"/>
      <c r="M25" s="468"/>
      <c r="N25" s="468"/>
      <c r="O25" s="468"/>
      <c r="P25" s="468"/>
      <c r="Q25" s="455"/>
    </row>
    <row r="26" spans="1:17" ht="18" customHeight="1">
      <c r="A26" s="373">
        <v>16</v>
      </c>
      <c r="B26" s="445" t="s">
        <v>17</v>
      </c>
      <c r="C26" s="446">
        <v>4864969</v>
      </c>
      <c r="D26" s="169" t="s">
        <v>14</v>
      </c>
      <c r="E26" s="130" t="s">
        <v>368</v>
      </c>
      <c r="F26" s="456">
        <v>-1000</v>
      </c>
      <c r="G26" s="466">
        <v>34934</v>
      </c>
      <c r="H26" s="465">
        <v>34730</v>
      </c>
      <c r="I26" s="468">
        <f t="shared" si="2"/>
        <v>204</v>
      </c>
      <c r="J26" s="468">
        <f t="shared" si="3"/>
        <v>-204000</v>
      </c>
      <c r="K26" s="468">
        <f t="shared" si="0"/>
        <v>-0.204</v>
      </c>
      <c r="L26" s="469">
        <v>27788</v>
      </c>
      <c r="M26" s="465">
        <v>26308</v>
      </c>
      <c r="N26" s="468">
        <f t="shared" si="4"/>
        <v>1480</v>
      </c>
      <c r="O26" s="468">
        <f t="shared" si="5"/>
        <v>-1480000</v>
      </c>
      <c r="P26" s="468">
        <f t="shared" si="1"/>
        <v>-1.48</v>
      </c>
      <c r="Q26" s="455"/>
    </row>
    <row r="27" spans="1:17" ht="18" customHeight="1">
      <c r="A27" s="373">
        <v>17</v>
      </c>
      <c r="B27" s="445" t="s">
        <v>18</v>
      </c>
      <c r="C27" s="446">
        <v>4864970</v>
      </c>
      <c r="D27" s="169" t="s">
        <v>14</v>
      </c>
      <c r="E27" s="130" t="s">
        <v>368</v>
      </c>
      <c r="F27" s="456">
        <v>-1000</v>
      </c>
      <c r="G27" s="466">
        <v>5291</v>
      </c>
      <c r="H27" s="465">
        <v>5282</v>
      </c>
      <c r="I27" s="468">
        <f t="shared" si="2"/>
        <v>9</v>
      </c>
      <c r="J27" s="468">
        <f t="shared" si="3"/>
        <v>-9000</v>
      </c>
      <c r="K27" s="468">
        <f t="shared" si="0"/>
        <v>-0.009</v>
      </c>
      <c r="L27" s="469">
        <v>14278</v>
      </c>
      <c r="M27" s="465">
        <v>14590</v>
      </c>
      <c r="N27" s="468">
        <f t="shared" si="4"/>
        <v>-312</v>
      </c>
      <c r="O27" s="468">
        <f t="shared" si="5"/>
        <v>312000</v>
      </c>
      <c r="P27" s="468">
        <f t="shared" si="1"/>
        <v>0.312</v>
      </c>
      <c r="Q27" s="455"/>
    </row>
    <row r="28" spans="1:17" ht="18" customHeight="1">
      <c r="A28" s="373">
        <v>18</v>
      </c>
      <c r="B28" s="445" t="s">
        <v>19</v>
      </c>
      <c r="C28" s="446">
        <v>4864971</v>
      </c>
      <c r="D28" s="169" t="s">
        <v>14</v>
      </c>
      <c r="E28" s="130" t="s">
        <v>368</v>
      </c>
      <c r="F28" s="456">
        <v>-1000</v>
      </c>
      <c r="G28" s="466">
        <v>22358</v>
      </c>
      <c r="H28" s="465">
        <v>22156</v>
      </c>
      <c r="I28" s="468">
        <f t="shared" si="2"/>
        <v>202</v>
      </c>
      <c r="J28" s="468">
        <f t="shared" si="3"/>
        <v>-202000</v>
      </c>
      <c r="K28" s="468">
        <f t="shared" si="0"/>
        <v>-0.202</v>
      </c>
      <c r="L28" s="469">
        <v>14779</v>
      </c>
      <c r="M28" s="465">
        <v>13744</v>
      </c>
      <c r="N28" s="468">
        <f t="shared" si="4"/>
        <v>1035</v>
      </c>
      <c r="O28" s="468">
        <f t="shared" si="5"/>
        <v>-1035000</v>
      </c>
      <c r="P28" s="468">
        <f t="shared" si="1"/>
        <v>-1.035</v>
      </c>
      <c r="Q28" s="455"/>
    </row>
    <row r="29" spans="1:17" ht="18" customHeight="1">
      <c r="A29" s="373">
        <v>19</v>
      </c>
      <c r="B29" s="410" t="s">
        <v>174</v>
      </c>
      <c r="C29" s="446">
        <v>4864972</v>
      </c>
      <c r="D29" s="117" t="s">
        <v>14</v>
      </c>
      <c r="E29" s="130" t="s">
        <v>368</v>
      </c>
      <c r="F29" s="456">
        <v>-1000</v>
      </c>
      <c r="G29" s="466">
        <v>8282</v>
      </c>
      <c r="H29" s="465">
        <v>8269</v>
      </c>
      <c r="I29" s="468">
        <f t="shared" si="2"/>
        <v>13</v>
      </c>
      <c r="J29" s="468">
        <f t="shared" si="3"/>
        <v>-13000</v>
      </c>
      <c r="K29" s="468">
        <f t="shared" si="0"/>
        <v>-0.013</v>
      </c>
      <c r="L29" s="469">
        <v>39750</v>
      </c>
      <c r="M29" s="465">
        <v>38517</v>
      </c>
      <c r="N29" s="468">
        <f t="shared" si="4"/>
        <v>1233</v>
      </c>
      <c r="O29" s="468">
        <f t="shared" si="5"/>
        <v>-1233000</v>
      </c>
      <c r="P29" s="468">
        <f t="shared" si="1"/>
        <v>-1.233</v>
      </c>
      <c r="Q29" s="455"/>
    </row>
    <row r="30" spans="1:17" ht="18" customHeight="1">
      <c r="A30" s="373"/>
      <c r="B30" s="447" t="s">
        <v>177</v>
      </c>
      <c r="C30" s="446"/>
      <c r="D30" s="169"/>
      <c r="E30" s="169"/>
      <c r="F30" s="456"/>
      <c r="G30" s="466"/>
      <c r="H30" s="468"/>
      <c r="I30" s="468"/>
      <c r="J30" s="468"/>
      <c r="K30" s="468"/>
      <c r="L30" s="469"/>
      <c r="M30" s="468"/>
      <c r="N30" s="468"/>
      <c r="O30" s="468"/>
      <c r="P30" s="468"/>
      <c r="Q30" s="455"/>
    </row>
    <row r="31" spans="1:17" ht="18" customHeight="1">
      <c r="A31" s="373"/>
      <c r="B31" s="447" t="s">
        <v>45</v>
      </c>
      <c r="C31" s="446"/>
      <c r="D31" s="169"/>
      <c r="E31" s="169"/>
      <c r="F31" s="456"/>
      <c r="G31" s="466"/>
      <c r="H31" s="468"/>
      <c r="I31" s="468"/>
      <c r="J31" s="468"/>
      <c r="K31" s="468"/>
      <c r="L31" s="469"/>
      <c r="M31" s="468"/>
      <c r="N31" s="468"/>
      <c r="O31" s="468"/>
      <c r="P31" s="468"/>
      <c r="Q31" s="455"/>
    </row>
    <row r="32" spans="1:17" ht="18" customHeight="1">
      <c r="A32" s="373">
        <v>20</v>
      </c>
      <c r="B32" s="445" t="s">
        <v>178</v>
      </c>
      <c r="C32" s="446">
        <v>4864954</v>
      </c>
      <c r="D32" s="169" t="s">
        <v>14</v>
      </c>
      <c r="E32" s="130" t="s">
        <v>368</v>
      </c>
      <c r="F32" s="456">
        <v>1000</v>
      </c>
      <c r="G32" s="466">
        <v>3338</v>
      </c>
      <c r="H32" s="465">
        <v>3247</v>
      </c>
      <c r="I32" s="468">
        <f t="shared" si="2"/>
        <v>91</v>
      </c>
      <c r="J32" s="468">
        <f t="shared" si="3"/>
        <v>91000</v>
      </c>
      <c r="K32" s="468">
        <f t="shared" si="0"/>
        <v>0.091</v>
      </c>
      <c r="L32" s="469">
        <v>3254</v>
      </c>
      <c r="M32" s="465">
        <v>3238</v>
      </c>
      <c r="N32" s="468">
        <f t="shared" si="4"/>
        <v>16</v>
      </c>
      <c r="O32" s="468">
        <f t="shared" si="5"/>
        <v>16000</v>
      </c>
      <c r="P32" s="468">
        <f t="shared" si="1"/>
        <v>0.016</v>
      </c>
      <c r="Q32" s="455"/>
    </row>
    <row r="33" spans="1:17" ht="18" customHeight="1">
      <c r="A33" s="373">
        <v>21</v>
      </c>
      <c r="B33" s="445" t="s">
        <v>179</v>
      </c>
      <c r="C33" s="446">
        <v>4864955</v>
      </c>
      <c r="D33" s="169" t="s">
        <v>14</v>
      </c>
      <c r="E33" s="130" t="s">
        <v>368</v>
      </c>
      <c r="F33" s="456">
        <v>1000</v>
      </c>
      <c r="G33" s="466">
        <v>3734</v>
      </c>
      <c r="H33" s="465">
        <v>3615</v>
      </c>
      <c r="I33" s="468">
        <f t="shared" si="2"/>
        <v>119</v>
      </c>
      <c r="J33" s="468">
        <f t="shared" si="3"/>
        <v>119000</v>
      </c>
      <c r="K33" s="468">
        <f t="shared" si="0"/>
        <v>0.119</v>
      </c>
      <c r="L33" s="469">
        <v>3546</v>
      </c>
      <c r="M33" s="465">
        <v>3508</v>
      </c>
      <c r="N33" s="468">
        <f t="shared" si="4"/>
        <v>38</v>
      </c>
      <c r="O33" s="468">
        <f t="shared" si="5"/>
        <v>38000</v>
      </c>
      <c r="P33" s="468">
        <f t="shared" si="1"/>
        <v>0.038</v>
      </c>
      <c r="Q33" s="455"/>
    </row>
    <row r="34" spans="1:17" ht="18" customHeight="1">
      <c r="A34" s="373"/>
      <c r="B34" s="408" t="s">
        <v>180</v>
      </c>
      <c r="C34" s="446"/>
      <c r="D34" s="117"/>
      <c r="E34" s="117"/>
      <c r="F34" s="456"/>
      <c r="G34" s="466"/>
      <c r="H34" s="468"/>
      <c r="I34" s="468"/>
      <c r="J34" s="468"/>
      <c r="K34" s="468"/>
      <c r="L34" s="469"/>
      <c r="M34" s="468"/>
      <c r="N34" s="468"/>
      <c r="O34" s="468"/>
      <c r="P34" s="468"/>
      <c r="Q34" s="455"/>
    </row>
    <row r="35" spans="1:17" ht="18" customHeight="1">
      <c r="A35" s="373">
        <v>22</v>
      </c>
      <c r="B35" s="410" t="s">
        <v>17</v>
      </c>
      <c r="C35" s="446">
        <v>4864908</v>
      </c>
      <c r="D35" s="117" t="s">
        <v>14</v>
      </c>
      <c r="E35" s="130" t="s">
        <v>368</v>
      </c>
      <c r="F35" s="456">
        <v>-1000</v>
      </c>
      <c r="G35" s="466">
        <v>987981</v>
      </c>
      <c r="H35" s="468">
        <v>988622</v>
      </c>
      <c r="I35" s="468">
        <f t="shared" si="2"/>
        <v>-641</v>
      </c>
      <c r="J35" s="468">
        <f t="shared" si="3"/>
        <v>641000</v>
      </c>
      <c r="K35" s="468">
        <f t="shared" si="0"/>
        <v>0.641</v>
      </c>
      <c r="L35" s="469">
        <v>913258</v>
      </c>
      <c r="M35" s="468">
        <v>914938</v>
      </c>
      <c r="N35" s="468">
        <f t="shared" si="4"/>
        <v>-1680</v>
      </c>
      <c r="O35" s="468">
        <f t="shared" si="5"/>
        <v>1680000</v>
      </c>
      <c r="P35" s="468">
        <f t="shared" si="1"/>
        <v>1.68</v>
      </c>
      <c r="Q35" s="455"/>
    </row>
    <row r="36" spans="1:17" ht="18" customHeight="1">
      <c r="A36" s="373">
        <v>23</v>
      </c>
      <c r="B36" s="445" t="s">
        <v>18</v>
      </c>
      <c r="C36" s="446">
        <v>4864909</v>
      </c>
      <c r="D36" s="169" t="s">
        <v>14</v>
      </c>
      <c r="E36" s="130" t="s">
        <v>368</v>
      </c>
      <c r="F36" s="456">
        <v>-1000</v>
      </c>
      <c r="G36" s="466">
        <v>998679</v>
      </c>
      <c r="H36" s="465">
        <v>998712</v>
      </c>
      <c r="I36" s="468">
        <f t="shared" si="2"/>
        <v>-33</v>
      </c>
      <c r="J36" s="468">
        <f t="shared" si="3"/>
        <v>33000</v>
      </c>
      <c r="K36" s="468">
        <f t="shared" si="0"/>
        <v>0.033</v>
      </c>
      <c r="L36" s="472">
        <v>894388</v>
      </c>
      <c r="M36" s="465">
        <v>899829</v>
      </c>
      <c r="N36" s="468">
        <f t="shared" si="4"/>
        <v>-5441</v>
      </c>
      <c r="O36" s="468">
        <f t="shared" si="5"/>
        <v>5441000</v>
      </c>
      <c r="P36" s="468">
        <f t="shared" si="1"/>
        <v>5.441</v>
      </c>
      <c r="Q36" s="455"/>
    </row>
    <row r="37" spans="1:17" ht="18" customHeight="1">
      <c r="A37" s="373"/>
      <c r="B37" s="445"/>
      <c r="C37" s="446"/>
      <c r="D37" s="169"/>
      <c r="E37" s="169"/>
      <c r="F37" s="456"/>
      <c r="G37" s="466"/>
      <c r="H37" s="468"/>
      <c r="I37" s="468"/>
      <c r="J37" s="468"/>
      <c r="K37" s="468"/>
      <c r="L37" s="469"/>
      <c r="M37" s="468"/>
      <c r="N37" s="468"/>
      <c r="O37" s="468"/>
      <c r="P37" s="468"/>
      <c r="Q37" s="455"/>
    </row>
    <row r="38" spans="1:17" ht="18" customHeight="1">
      <c r="A38" s="373"/>
      <c r="B38" s="447" t="s">
        <v>181</v>
      </c>
      <c r="C38" s="446"/>
      <c r="D38" s="169"/>
      <c r="E38" s="169"/>
      <c r="F38" s="456"/>
      <c r="G38" s="466"/>
      <c r="H38" s="468"/>
      <c r="I38" s="468"/>
      <c r="J38" s="468"/>
      <c r="K38" s="468"/>
      <c r="L38" s="469"/>
      <c r="M38" s="468"/>
      <c r="N38" s="468"/>
      <c r="O38" s="468"/>
      <c r="P38" s="468"/>
      <c r="Q38" s="455"/>
    </row>
    <row r="39" spans="1:17" ht="18" customHeight="1">
      <c r="A39" s="373">
        <v>24</v>
      </c>
      <c r="B39" s="445" t="s">
        <v>136</v>
      </c>
      <c r="C39" s="446">
        <v>4864964</v>
      </c>
      <c r="D39" s="169" t="s">
        <v>14</v>
      </c>
      <c r="E39" s="130" t="s">
        <v>368</v>
      </c>
      <c r="F39" s="456">
        <v>-1000</v>
      </c>
      <c r="G39" s="466">
        <v>307</v>
      </c>
      <c r="H39" s="465">
        <v>307</v>
      </c>
      <c r="I39" s="468">
        <f t="shared" si="2"/>
        <v>0</v>
      </c>
      <c r="J39" s="468">
        <f t="shared" si="3"/>
        <v>0</v>
      </c>
      <c r="K39" s="468">
        <f t="shared" si="0"/>
        <v>0</v>
      </c>
      <c r="L39" s="469">
        <v>11987</v>
      </c>
      <c r="M39" s="468">
        <v>12334</v>
      </c>
      <c r="N39" s="468">
        <f t="shared" si="4"/>
        <v>-347</v>
      </c>
      <c r="O39" s="468">
        <f t="shared" si="5"/>
        <v>347000</v>
      </c>
      <c r="P39" s="468">
        <f t="shared" si="1"/>
        <v>0.347</v>
      </c>
      <c r="Q39" s="455"/>
    </row>
    <row r="40" spans="1:17" ht="18" customHeight="1">
      <c r="A40" s="373">
        <v>25</v>
      </c>
      <c r="B40" s="445" t="s">
        <v>137</v>
      </c>
      <c r="C40" s="446">
        <v>4864965</v>
      </c>
      <c r="D40" s="169" t="s">
        <v>14</v>
      </c>
      <c r="E40" s="130" t="s">
        <v>368</v>
      </c>
      <c r="F40" s="456">
        <v>-1000</v>
      </c>
      <c r="G40" s="466">
        <v>445</v>
      </c>
      <c r="H40" s="465">
        <v>445</v>
      </c>
      <c r="I40" s="468">
        <f t="shared" si="2"/>
        <v>0</v>
      </c>
      <c r="J40" s="468">
        <f t="shared" si="3"/>
        <v>0</v>
      </c>
      <c r="K40" s="468">
        <f t="shared" si="0"/>
        <v>0</v>
      </c>
      <c r="L40" s="472">
        <v>6858</v>
      </c>
      <c r="M40" s="465">
        <v>7118</v>
      </c>
      <c r="N40" s="468">
        <f t="shared" si="4"/>
        <v>-260</v>
      </c>
      <c r="O40" s="468">
        <f t="shared" si="5"/>
        <v>260000</v>
      </c>
      <c r="P40" s="468">
        <f t="shared" si="1"/>
        <v>0.26</v>
      </c>
      <c r="Q40" s="455"/>
    </row>
    <row r="41" spans="1:17" ht="18" customHeight="1">
      <c r="A41" s="373">
        <v>26</v>
      </c>
      <c r="B41" s="445" t="s">
        <v>182</v>
      </c>
      <c r="C41" s="446">
        <v>4864890</v>
      </c>
      <c r="D41" s="169" t="s">
        <v>14</v>
      </c>
      <c r="E41" s="130" t="s">
        <v>368</v>
      </c>
      <c r="F41" s="456">
        <v>-1000</v>
      </c>
      <c r="G41" s="466">
        <v>996081</v>
      </c>
      <c r="H41" s="465">
        <v>996157</v>
      </c>
      <c r="I41" s="468">
        <f t="shared" si="2"/>
        <v>-76</v>
      </c>
      <c r="J41" s="468">
        <f t="shared" si="3"/>
        <v>76000</v>
      </c>
      <c r="K41" s="468">
        <f t="shared" si="0"/>
        <v>0.076</v>
      </c>
      <c r="L41" s="472">
        <v>961507</v>
      </c>
      <c r="M41" s="465">
        <v>964130</v>
      </c>
      <c r="N41" s="468">
        <f t="shared" si="4"/>
        <v>-2623</v>
      </c>
      <c r="O41" s="468">
        <f t="shared" si="5"/>
        <v>2623000</v>
      </c>
      <c r="P41" s="468">
        <f t="shared" si="1"/>
        <v>2.623</v>
      </c>
      <c r="Q41" s="455"/>
    </row>
    <row r="42" spans="1:17" ht="18" customHeight="1">
      <c r="A42" s="373">
        <v>27</v>
      </c>
      <c r="B42" s="410" t="s">
        <v>183</v>
      </c>
      <c r="C42" s="446">
        <v>4864891</v>
      </c>
      <c r="D42" s="117" t="s">
        <v>14</v>
      </c>
      <c r="E42" s="130" t="s">
        <v>368</v>
      </c>
      <c r="F42" s="456">
        <v>-1000</v>
      </c>
      <c r="G42" s="466">
        <v>994536</v>
      </c>
      <c r="H42" s="465">
        <v>994536</v>
      </c>
      <c r="I42" s="468">
        <f t="shared" si="2"/>
        <v>0</v>
      </c>
      <c r="J42" s="468">
        <f t="shared" si="3"/>
        <v>0</v>
      </c>
      <c r="K42" s="468">
        <f t="shared" si="0"/>
        <v>0</v>
      </c>
      <c r="L42" s="469">
        <v>977143</v>
      </c>
      <c r="M42" s="465">
        <v>977143</v>
      </c>
      <c r="N42" s="468">
        <f t="shared" si="4"/>
        <v>0</v>
      </c>
      <c r="O42" s="468">
        <f t="shared" si="5"/>
        <v>0</v>
      </c>
      <c r="P42" s="468">
        <f t="shared" si="1"/>
        <v>0</v>
      </c>
      <c r="Q42" s="455"/>
    </row>
    <row r="43" spans="1:17" ht="18" customHeight="1">
      <c r="A43" s="373">
        <v>28</v>
      </c>
      <c r="B43" s="445" t="s">
        <v>184</v>
      </c>
      <c r="C43" s="446">
        <v>4864906</v>
      </c>
      <c r="D43" s="169" t="s">
        <v>14</v>
      </c>
      <c r="E43" s="130" t="s">
        <v>368</v>
      </c>
      <c r="F43" s="456">
        <v>-1000</v>
      </c>
      <c r="G43" s="466">
        <v>999645</v>
      </c>
      <c r="H43" s="465">
        <v>999645</v>
      </c>
      <c r="I43" s="468">
        <f t="shared" si="2"/>
        <v>0</v>
      </c>
      <c r="J43" s="468">
        <f t="shared" si="3"/>
        <v>0</v>
      </c>
      <c r="K43" s="468">
        <f t="shared" si="0"/>
        <v>0</v>
      </c>
      <c r="L43" s="469">
        <v>973852</v>
      </c>
      <c r="M43" s="465">
        <v>975756</v>
      </c>
      <c r="N43" s="468">
        <f t="shared" si="4"/>
        <v>-1904</v>
      </c>
      <c r="O43" s="468">
        <f t="shared" si="5"/>
        <v>1904000</v>
      </c>
      <c r="P43" s="468">
        <f t="shared" si="1"/>
        <v>1.904</v>
      </c>
      <c r="Q43" s="455"/>
    </row>
    <row r="44" spans="1:17" ht="18" customHeight="1" thickBot="1">
      <c r="A44" s="373">
        <v>29</v>
      </c>
      <c r="B44" s="445" t="s">
        <v>185</v>
      </c>
      <c r="C44" s="446">
        <v>4864907</v>
      </c>
      <c r="D44" s="169" t="s">
        <v>14</v>
      </c>
      <c r="E44" s="130" t="s">
        <v>368</v>
      </c>
      <c r="F44" s="456">
        <v>-1000</v>
      </c>
      <c r="G44" s="466">
        <v>999082</v>
      </c>
      <c r="H44" s="465">
        <v>999082</v>
      </c>
      <c r="I44" s="468">
        <f t="shared" si="2"/>
        <v>0</v>
      </c>
      <c r="J44" s="468">
        <f t="shared" si="3"/>
        <v>0</v>
      </c>
      <c r="K44" s="468">
        <f t="shared" si="0"/>
        <v>0</v>
      </c>
      <c r="L44" s="469">
        <v>973005</v>
      </c>
      <c r="M44" s="465">
        <v>973857</v>
      </c>
      <c r="N44" s="468">
        <f t="shared" si="4"/>
        <v>-852</v>
      </c>
      <c r="O44" s="468">
        <f t="shared" si="5"/>
        <v>852000</v>
      </c>
      <c r="P44" s="468">
        <f t="shared" si="1"/>
        <v>0.852</v>
      </c>
      <c r="Q44" s="455"/>
    </row>
    <row r="45" spans="1:17" ht="18" customHeight="1" thickTop="1">
      <c r="A45" s="407"/>
      <c r="B45" s="448"/>
      <c r="C45" s="449"/>
      <c r="D45" s="347"/>
      <c r="E45" s="348"/>
      <c r="F45" s="457"/>
      <c r="G45" s="473"/>
      <c r="H45" s="475"/>
      <c r="I45" s="474"/>
      <c r="J45" s="474"/>
      <c r="K45" s="474"/>
      <c r="L45" s="474"/>
      <c r="M45" s="475"/>
      <c r="N45" s="474"/>
      <c r="O45" s="474"/>
      <c r="P45" s="474"/>
      <c r="Q45" s="27"/>
    </row>
    <row r="46" spans="1:17" ht="18" customHeight="1" thickBot="1">
      <c r="A46" s="597" t="s">
        <v>357</v>
      </c>
      <c r="B46" s="450"/>
      <c r="C46" s="451"/>
      <c r="D46" s="349"/>
      <c r="E46" s="350"/>
      <c r="F46" s="458"/>
      <c r="G46" s="476"/>
      <c r="H46" s="479"/>
      <c r="I46" s="478"/>
      <c r="J46" s="478"/>
      <c r="K46" s="478"/>
      <c r="L46" s="478"/>
      <c r="M46" s="479"/>
      <c r="N46" s="478"/>
      <c r="O46" s="478"/>
      <c r="P46" s="478"/>
      <c r="Q46" s="611" t="str">
        <f>NDPL!$Q$1</f>
        <v>AUGUST 2010</v>
      </c>
    </row>
    <row r="47" spans="1:17" ht="18" customHeight="1" thickTop="1">
      <c r="A47" s="405"/>
      <c r="B47" s="408" t="s">
        <v>186</v>
      </c>
      <c r="C47" s="446"/>
      <c r="D47" s="117"/>
      <c r="E47" s="117"/>
      <c r="F47" s="456"/>
      <c r="G47" s="466"/>
      <c r="H47" s="468"/>
      <c r="I47" s="468"/>
      <c r="J47" s="468"/>
      <c r="K47" s="468"/>
      <c r="L47" s="469"/>
      <c r="M47" s="468"/>
      <c r="N47" s="468"/>
      <c r="O47" s="468"/>
      <c r="P47" s="468"/>
      <c r="Q47" s="204"/>
    </row>
    <row r="48" spans="1:17" ht="18" customHeight="1">
      <c r="A48" s="373">
        <v>30</v>
      </c>
      <c r="B48" s="445" t="s">
        <v>17</v>
      </c>
      <c r="C48" s="446">
        <v>4864988</v>
      </c>
      <c r="D48" s="169" t="s">
        <v>14</v>
      </c>
      <c r="E48" s="130" t="s">
        <v>368</v>
      </c>
      <c r="F48" s="456">
        <v>-1000</v>
      </c>
      <c r="G48" s="466">
        <v>589</v>
      </c>
      <c r="H48" s="465">
        <v>589</v>
      </c>
      <c r="I48" s="468">
        <f t="shared" si="2"/>
        <v>0</v>
      </c>
      <c r="J48" s="468">
        <f t="shared" si="3"/>
        <v>0</v>
      </c>
      <c r="K48" s="468">
        <f t="shared" si="0"/>
        <v>0</v>
      </c>
      <c r="L48" s="469">
        <v>984447</v>
      </c>
      <c r="M48" s="465">
        <v>987677</v>
      </c>
      <c r="N48" s="468">
        <f t="shared" si="4"/>
        <v>-3230</v>
      </c>
      <c r="O48" s="468">
        <f t="shared" si="5"/>
        <v>3230000</v>
      </c>
      <c r="P48" s="468">
        <f t="shared" si="1"/>
        <v>3.23</v>
      </c>
      <c r="Q48" s="204"/>
    </row>
    <row r="49" spans="1:17" ht="18" customHeight="1">
      <c r="A49" s="373">
        <v>31</v>
      </c>
      <c r="B49" s="445" t="s">
        <v>18</v>
      </c>
      <c r="C49" s="446">
        <v>4864989</v>
      </c>
      <c r="D49" s="169" t="s">
        <v>14</v>
      </c>
      <c r="E49" s="130" t="s">
        <v>368</v>
      </c>
      <c r="F49" s="456">
        <v>-1000</v>
      </c>
      <c r="G49" s="466">
        <v>1802</v>
      </c>
      <c r="H49" s="465">
        <v>1802</v>
      </c>
      <c r="I49" s="468">
        <f t="shared" si="2"/>
        <v>0</v>
      </c>
      <c r="J49" s="468">
        <f t="shared" si="3"/>
        <v>0</v>
      </c>
      <c r="K49" s="468">
        <f t="shared" si="0"/>
        <v>0</v>
      </c>
      <c r="L49" s="472">
        <v>978</v>
      </c>
      <c r="M49" s="465">
        <v>4557</v>
      </c>
      <c r="N49" s="468">
        <f t="shared" si="4"/>
        <v>-3579</v>
      </c>
      <c r="O49" s="468">
        <f t="shared" si="5"/>
        <v>3579000</v>
      </c>
      <c r="P49" s="468">
        <f t="shared" si="1"/>
        <v>3.579</v>
      </c>
      <c r="Q49" s="204"/>
    </row>
    <row r="50" spans="1:17" ht="18" customHeight="1">
      <c r="A50" s="373">
        <v>32</v>
      </c>
      <c r="B50" s="445" t="s">
        <v>19</v>
      </c>
      <c r="C50" s="446">
        <v>4864979</v>
      </c>
      <c r="D50" s="169" t="s">
        <v>14</v>
      </c>
      <c r="E50" s="130" t="s">
        <v>368</v>
      </c>
      <c r="F50" s="456">
        <v>-1000</v>
      </c>
      <c r="G50" s="466">
        <v>989458</v>
      </c>
      <c r="H50" s="465">
        <v>989406</v>
      </c>
      <c r="I50" s="468">
        <f t="shared" si="2"/>
        <v>52</v>
      </c>
      <c r="J50" s="468">
        <f t="shared" si="3"/>
        <v>-52000</v>
      </c>
      <c r="K50" s="468">
        <f t="shared" si="0"/>
        <v>-0.052</v>
      </c>
      <c r="L50" s="469">
        <v>984075</v>
      </c>
      <c r="M50" s="465">
        <v>984639</v>
      </c>
      <c r="N50" s="468">
        <f t="shared" si="4"/>
        <v>-564</v>
      </c>
      <c r="O50" s="468">
        <f t="shared" si="5"/>
        <v>564000</v>
      </c>
      <c r="P50" s="468">
        <f t="shared" si="1"/>
        <v>0.564</v>
      </c>
      <c r="Q50" s="204"/>
    </row>
    <row r="51" spans="1:17" ht="18" customHeight="1">
      <c r="A51" s="373"/>
      <c r="B51" s="447" t="s">
        <v>187</v>
      </c>
      <c r="C51" s="446"/>
      <c r="D51" s="169"/>
      <c r="E51" s="169"/>
      <c r="F51" s="456"/>
      <c r="G51" s="466"/>
      <c r="H51" s="468"/>
      <c r="I51" s="468"/>
      <c r="J51" s="468"/>
      <c r="K51" s="468"/>
      <c r="L51" s="469"/>
      <c r="M51" s="468"/>
      <c r="N51" s="468"/>
      <c r="O51" s="468"/>
      <c r="P51" s="468"/>
      <c r="Q51" s="204"/>
    </row>
    <row r="52" spans="1:17" ht="18" customHeight="1">
      <c r="A52" s="373">
        <v>33</v>
      </c>
      <c r="B52" s="445" t="s">
        <v>17</v>
      </c>
      <c r="C52" s="446">
        <v>4864966</v>
      </c>
      <c r="D52" s="169" t="s">
        <v>14</v>
      </c>
      <c r="E52" s="130" t="s">
        <v>368</v>
      </c>
      <c r="F52" s="456">
        <v>-1000</v>
      </c>
      <c r="G52" s="466">
        <v>999703</v>
      </c>
      <c r="H52" s="465">
        <v>999703</v>
      </c>
      <c r="I52" s="468">
        <f t="shared" si="2"/>
        <v>0</v>
      </c>
      <c r="J52" s="468">
        <f t="shared" si="3"/>
        <v>0</v>
      </c>
      <c r="K52" s="468">
        <f t="shared" si="0"/>
        <v>0</v>
      </c>
      <c r="L52" s="472">
        <v>953809</v>
      </c>
      <c r="M52" s="465">
        <v>953809</v>
      </c>
      <c r="N52" s="468">
        <f t="shared" si="4"/>
        <v>0</v>
      </c>
      <c r="O52" s="468">
        <f t="shared" si="5"/>
        <v>0</v>
      </c>
      <c r="P52" s="468">
        <f t="shared" si="1"/>
        <v>0</v>
      </c>
      <c r="Q52" s="204" t="s">
        <v>387</v>
      </c>
    </row>
    <row r="53" spans="1:17" ht="18" customHeight="1">
      <c r="A53" s="373">
        <v>34</v>
      </c>
      <c r="B53" s="445" t="s">
        <v>18</v>
      </c>
      <c r="C53" s="446">
        <v>4864967</v>
      </c>
      <c r="D53" s="169" t="s">
        <v>14</v>
      </c>
      <c r="E53" s="130" t="s">
        <v>368</v>
      </c>
      <c r="F53" s="456">
        <v>-1000</v>
      </c>
      <c r="G53" s="466">
        <v>3837</v>
      </c>
      <c r="H53" s="465">
        <v>3753</v>
      </c>
      <c r="I53" s="468">
        <f t="shared" si="2"/>
        <v>84</v>
      </c>
      <c r="J53" s="468">
        <f t="shared" si="3"/>
        <v>-84000</v>
      </c>
      <c r="K53" s="468">
        <f t="shared" si="0"/>
        <v>-0.084</v>
      </c>
      <c r="L53" s="472">
        <v>972650</v>
      </c>
      <c r="M53" s="465">
        <v>975186</v>
      </c>
      <c r="N53" s="468">
        <f t="shared" si="4"/>
        <v>-2536</v>
      </c>
      <c r="O53" s="468">
        <f t="shared" si="5"/>
        <v>2536000</v>
      </c>
      <c r="P53" s="468">
        <f t="shared" si="1"/>
        <v>2.536</v>
      </c>
      <c r="Q53" s="204"/>
    </row>
    <row r="54" spans="1:17" ht="18" customHeight="1">
      <c r="A54" s="373">
        <v>35</v>
      </c>
      <c r="B54" s="445" t="s">
        <v>19</v>
      </c>
      <c r="C54" s="446">
        <v>4865048</v>
      </c>
      <c r="D54" s="169" t="s">
        <v>14</v>
      </c>
      <c r="E54" s="130" t="s">
        <v>368</v>
      </c>
      <c r="F54" s="456">
        <v>-1000</v>
      </c>
      <c r="G54" s="466">
        <v>999879</v>
      </c>
      <c r="H54" s="465">
        <v>999879</v>
      </c>
      <c r="I54" s="468">
        <f t="shared" si="2"/>
        <v>0</v>
      </c>
      <c r="J54" s="468">
        <f t="shared" si="3"/>
        <v>0</v>
      </c>
      <c r="K54" s="468">
        <f t="shared" si="0"/>
        <v>0</v>
      </c>
      <c r="L54" s="469">
        <v>964695</v>
      </c>
      <c r="M54" s="465">
        <v>970866</v>
      </c>
      <c r="N54" s="468">
        <f t="shared" si="4"/>
        <v>-6171</v>
      </c>
      <c r="O54" s="468">
        <f t="shared" si="5"/>
        <v>6171000</v>
      </c>
      <c r="P54" s="468">
        <f t="shared" si="1"/>
        <v>6.171</v>
      </c>
      <c r="Q54" s="204"/>
    </row>
    <row r="55" spans="1:17" ht="18" customHeight="1">
      <c r="A55" s="373"/>
      <c r="B55" s="408" t="s">
        <v>112</v>
      </c>
      <c r="C55" s="446"/>
      <c r="D55" s="117"/>
      <c r="E55" s="117"/>
      <c r="F55" s="456"/>
      <c r="G55" s="466"/>
      <c r="H55" s="468"/>
      <c r="I55" s="468"/>
      <c r="J55" s="468"/>
      <c r="K55" s="468"/>
      <c r="L55" s="469"/>
      <c r="M55" s="468"/>
      <c r="N55" s="468"/>
      <c r="O55" s="468"/>
      <c r="P55" s="468"/>
      <c r="Q55" s="204"/>
    </row>
    <row r="56" spans="1:17" ht="18" customHeight="1">
      <c r="A56" s="373">
        <v>36</v>
      </c>
      <c r="B56" s="445" t="s">
        <v>124</v>
      </c>
      <c r="C56" s="446">
        <v>4864951</v>
      </c>
      <c r="D56" s="169" t="s">
        <v>14</v>
      </c>
      <c r="E56" s="130" t="s">
        <v>368</v>
      </c>
      <c r="F56" s="456">
        <v>1000</v>
      </c>
      <c r="G56" s="466">
        <v>999981</v>
      </c>
      <c r="H56" s="493">
        <v>999978</v>
      </c>
      <c r="I56" s="468">
        <f t="shared" si="2"/>
        <v>3</v>
      </c>
      <c r="J56" s="468">
        <f t="shared" si="3"/>
        <v>3000</v>
      </c>
      <c r="K56" s="468">
        <f t="shared" si="0"/>
        <v>0.003</v>
      </c>
      <c r="L56" s="472">
        <v>36474</v>
      </c>
      <c r="M56" s="493">
        <v>36203</v>
      </c>
      <c r="N56" s="468">
        <f t="shared" si="4"/>
        <v>271</v>
      </c>
      <c r="O56" s="468">
        <f t="shared" si="5"/>
        <v>271000</v>
      </c>
      <c r="P56" s="468">
        <f t="shared" si="1"/>
        <v>0.271</v>
      </c>
      <c r="Q56" s="204"/>
    </row>
    <row r="57" spans="1:17" ht="18" customHeight="1">
      <c r="A57" s="373">
        <v>37</v>
      </c>
      <c r="B57" s="445" t="s">
        <v>125</v>
      </c>
      <c r="C57" s="446">
        <v>4902501</v>
      </c>
      <c r="D57" s="169" t="s">
        <v>14</v>
      </c>
      <c r="E57" s="130" t="s">
        <v>368</v>
      </c>
      <c r="F57" s="456">
        <v>1333.33</v>
      </c>
      <c r="G57" s="466">
        <v>23</v>
      </c>
      <c r="H57" s="493">
        <v>1</v>
      </c>
      <c r="I57" s="465">
        <f t="shared" si="2"/>
        <v>22</v>
      </c>
      <c r="J57" s="465">
        <f t="shared" si="3"/>
        <v>29333.26</v>
      </c>
      <c r="K57" s="465">
        <f t="shared" si="0"/>
        <v>0.02933326</v>
      </c>
      <c r="L57" s="472">
        <v>819</v>
      </c>
      <c r="M57" s="493">
        <v>496</v>
      </c>
      <c r="N57" s="468">
        <f t="shared" si="4"/>
        <v>323</v>
      </c>
      <c r="O57" s="468">
        <f t="shared" si="5"/>
        <v>430665.58999999997</v>
      </c>
      <c r="P57" s="468">
        <f t="shared" si="1"/>
        <v>0.43066559</v>
      </c>
      <c r="Q57" s="204"/>
    </row>
    <row r="58" spans="1:17" ht="18" customHeight="1">
      <c r="A58" s="373"/>
      <c r="B58" s="408"/>
      <c r="C58" s="446"/>
      <c r="D58" s="169"/>
      <c r="E58" s="130"/>
      <c r="F58" s="456"/>
      <c r="G58" s="466"/>
      <c r="H58" s="465"/>
      <c r="I58" s="465"/>
      <c r="J58" s="468"/>
      <c r="K58" s="468"/>
      <c r="L58" s="469"/>
      <c r="M58" s="465"/>
      <c r="N58" s="465"/>
      <c r="O58" s="468"/>
      <c r="P58" s="468"/>
      <c r="Q58" s="204"/>
    </row>
    <row r="59" spans="1:17" ht="18" customHeight="1">
      <c r="A59" s="373"/>
      <c r="B59" s="447" t="s">
        <v>188</v>
      </c>
      <c r="C59" s="446"/>
      <c r="D59" s="169"/>
      <c r="E59" s="169"/>
      <c r="F59" s="456"/>
      <c r="G59" s="466"/>
      <c r="H59" s="468"/>
      <c r="I59" s="468"/>
      <c r="J59" s="468"/>
      <c r="K59" s="468"/>
      <c r="L59" s="469"/>
      <c r="M59" s="468"/>
      <c r="N59" s="468"/>
      <c r="O59" s="468"/>
      <c r="P59" s="468"/>
      <c r="Q59" s="204"/>
    </row>
    <row r="60" spans="1:17" ht="18" customHeight="1">
      <c r="A60" s="373">
        <v>38</v>
      </c>
      <c r="B60" s="445" t="s">
        <v>42</v>
      </c>
      <c r="C60" s="446">
        <v>4864990</v>
      </c>
      <c r="D60" s="169" t="s">
        <v>14</v>
      </c>
      <c r="E60" s="130" t="s">
        <v>368</v>
      </c>
      <c r="F60" s="456">
        <v>-1000</v>
      </c>
      <c r="G60" s="466">
        <v>751</v>
      </c>
      <c r="H60" s="468">
        <v>750</v>
      </c>
      <c r="I60" s="468">
        <f t="shared" si="2"/>
        <v>1</v>
      </c>
      <c r="J60" s="468">
        <f t="shared" si="3"/>
        <v>-1000</v>
      </c>
      <c r="K60" s="468">
        <f t="shared" si="0"/>
        <v>-0.001</v>
      </c>
      <c r="L60" s="469">
        <v>984852</v>
      </c>
      <c r="M60" s="468">
        <v>985622</v>
      </c>
      <c r="N60" s="468">
        <f t="shared" si="4"/>
        <v>-770</v>
      </c>
      <c r="O60" s="468">
        <f t="shared" si="5"/>
        <v>770000</v>
      </c>
      <c r="P60" s="468">
        <f t="shared" si="1"/>
        <v>0.77</v>
      </c>
      <c r="Q60" s="204"/>
    </row>
    <row r="61" spans="1:17" ht="18" customHeight="1">
      <c r="A61" s="373">
        <v>39</v>
      </c>
      <c r="B61" s="445" t="s">
        <v>189</v>
      </c>
      <c r="C61" s="446">
        <v>4864991</v>
      </c>
      <c r="D61" s="169" t="s">
        <v>14</v>
      </c>
      <c r="E61" s="130" t="s">
        <v>368</v>
      </c>
      <c r="F61" s="456">
        <v>-1000</v>
      </c>
      <c r="G61" s="466">
        <v>384</v>
      </c>
      <c r="H61" s="465">
        <v>326</v>
      </c>
      <c r="I61" s="468">
        <f t="shared" si="2"/>
        <v>58</v>
      </c>
      <c r="J61" s="468">
        <f t="shared" si="3"/>
        <v>-58000</v>
      </c>
      <c r="K61" s="468">
        <f t="shared" si="0"/>
        <v>-0.058</v>
      </c>
      <c r="L61" s="469">
        <v>989595</v>
      </c>
      <c r="M61" s="465">
        <v>989508</v>
      </c>
      <c r="N61" s="468">
        <f t="shared" si="4"/>
        <v>87</v>
      </c>
      <c r="O61" s="468">
        <f t="shared" si="5"/>
        <v>-87000</v>
      </c>
      <c r="P61" s="468">
        <f t="shared" si="1"/>
        <v>-0.087</v>
      </c>
      <c r="Q61" s="204"/>
    </row>
    <row r="62" spans="1:17" ht="18" customHeight="1">
      <c r="A62" s="373"/>
      <c r="B62" s="452" t="s">
        <v>30</v>
      </c>
      <c r="C62" s="411"/>
      <c r="D62" s="66"/>
      <c r="E62" s="66"/>
      <c r="F62" s="459"/>
      <c r="G62" s="466"/>
      <c r="H62" s="468"/>
      <c r="I62" s="468"/>
      <c r="J62" s="468"/>
      <c r="K62" s="468"/>
      <c r="L62" s="469"/>
      <c r="M62" s="468"/>
      <c r="N62" s="468"/>
      <c r="O62" s="468"/>
      <c r="P62" s="468"/>
      <c r="Q62" s="204"/>
    </row>
    <row r="63" spans="1:17" ht="18" customHeight="1">
      <c r="A63" s="373">
        <v>40</v>
      </c>
      <c r="B63" s="121" t="s">
        <v>88</v>
      </c>
      <c r="C63" s="411">
        <v>4865092</v>
      </c>
      <c r="D63" s="66" t="s">
        <v>14</v>
      </c>
      <c r="E63" s="130" t="s">
        <v>368</v>
      </c>
      <c r="F63" s="459">
        <v>100</v>
      </c>
      <c r="G63" s="466">
        <v>3475</v>
      </c>
      <c r="H63" s="465">
        <v>3380</v>
      </c>
      <c r="I63" s="468">
        <f t="shared" si="2"/>
        <v>95</v>
      </c>
      <c r="J63" s="468">
        <f t="shared" si="3"/>
        <v>9500</v>
      </c>
      <c r="K63" s="468">
        <f t="shared" si="0"/>
        <v>0.0095</v>
      </c>
      <c r="L63" s="469">
        <v>6965</v>
      </c>
      <c r="M63" s="468">
        <v>6900</v>
      </c>
      <c r="N63" s="468">
        <f t="shared" si="4"/>
        <v>65</v>
      </c>
      <c r="O63" s="468">
        <f t="shared" si="5"/>
        <v>6500</v>
      </c>
      <c r="P63" s="468">
        <f t="shared" si="1"/>
        <v>0.0065</v>
      </c>
      <c r="Q63" s="204"/>
    </row>
    <row r="64" spans="1:17" ht="18" customHeight="1">
      <c r="A64" s="373"/>
      <c r="B64" s="447" t="s">
        <v>54</v>
      </c>
      <c r="C64" s="446"/>
      <c r="D64" s="169"/>
      <c r="E64" s="169"/>
      <c r="F64" s="456"/>
      <c r="G64" s="466"/>
      <c r="H64" s="468"/>
      <c r="I64" s="468"/>
      <c r="J64" s="468"/>
      <c r="K64" s="468"/>
      <c r="L64" s="469"/>
      <c r="M64" s="468"/>
      <c r="N64" s="468"/>
      <c r="O64" s="468"/>
      <c r="P64" s="468"/>
      <c r="Q64" s="204"/>
    </row>
    <row r="65" spans="1:17" ht="18" customHeight="1">
      <c r="A65" s="373">
        <v>41</v>
      </c>
      <c r="B65" s="445" t="s">
        <v>369</v>
      </c>
      <c r="C65" s="446">
        <v>4864792</v>
      </c>
      <c r="D65" s="169" t="s">
        <v>14</v>
      </c>
      <c r="E65" s="130" t="s">
        <v>368</v>
      </c>
      <c r="F65" s="456">
        <v>100</v>
      </c>
      <c r="G65" s="466">
        <v>27619</v>
      </c>
      <c r="H65" s="468">
        <v>27611</v>
      </c>
      <c r="I65" s="468">
        <f t="shared" si="2"/>
        <v>8</v>
      </c>
      <c r="J65" s="468">
        <f t="shared" si="3"/>
        <v>800</v>
      </c>
      <c r="K65" s="468">
        <f t="shared" si="0"/>
        <v>0.0008</v>
      </c>
      <c r="L65" s="469">
        <v>146848</v>
      </c>
      <c r="M65" s="468">
        <v>144979</v>
      </c>
      <c r="N65" s="468">
        <f t="shared" si="4"/>
        <v>1869</v>
      </c>
      <c r="O65" s="468">
        <f t="shared" si="5"/>
        <v>186900</v>
      </c>
      <c r="P65" s="468">
        <f t="shared" si="1"/>
        <v>0.1869</v>
      </c>
      <c r="Q65" s="204"/>
    </row>
    <row r="66" spans="1:17" ht="18" customHeight="1">
      <c r="A66" s="453"/>
      <c r="B66" s="452" t="s">
        <v>329</v>
      </c>
      <c r="C66" s="446"/>
      <c r="D66" s="169"/>
      <c r="E66" s="169"/>
      <c r="F66" s="456"/>
      <c r="G66" s="466"/>
      <c r="H66" s="468"/>
      <c r="I66" s="468"/>
      <c r="J66" s="468"/>
      <c r="K66" s="468"/>
      <c r="L66" s="469"/>
      <c r="M66" s="468"/>
      <c r="N66" s="468"/>
      <c r="O66" s="468"/>
      <c r="P66" s="468"/>
      <c r="Q66" s="204"/>
    </row>
    <row r="67" spans="1:17" ht="18" customHeight="1">
      <c r="A67" s="373">
        <v>43</v>
      </c>
      <c r="B67" s="609" t="s">
        <v>372</v>
      </c>
      <c r="C67" s="446">
        <v>4865170</v>
      </c>
      <c r="D67" s="130" t="s">
        <v>14</v>
      </c>
      <c r="E67" s="130" t="s">
        <v>368</v>
      </c>
      <c r="F67" s="456">
        <v>1000</v>
      </c>
      <c r="G67" s="466">
        <v>0</v>
      </c>
      <c r="H67" s="468">
        <v>0</v>
      </c>
      <c r="I67" s="468">
        <f t="shared" si="2"/>
        <v>0</v>
      </c>
      <c r="J67" s="468">
        <f t="shared" si="3"/>
        <v>0</v>
      </c>
      <c r="K67" s="468">
        <f t="shared" si="0"/>
        <v>0</v>
      </c>
      <c r="L67" s="469">
        <v>999975</v>
      </c>
      <c r="M67" s="468">
        <v>999975</v>
      </c>
      <c r="N67" s="468">
        <f t="shared" si="4"/>
        <v>0</v>
      </c>
      <c r="O67" s="468">
        <f t="shared" si="5"/>
        <v>0</v>
      </c>
      <c r="P67" s="468">
        <f t="shared" si="1"/>
        <v>0</v>
      </c>
      <c r="Q67" s="204"/>
    </row>
    <row r="68" spans="1:17" ht="18" customHeight="1">
      <c r="A68" s="373"/>
      <c r="B68" s="452" t="s">
        <v>41</v>
      </c>
      <c r="C68" s="493"/>
      <c r="D68" s="527"/>
      <c r="E68" s="482"/>
      <c r="F68" s="493"/>
      <c r="G68" s="502"/>
      <c r="H68" s="503"/>
      <c r="I68" s="503"/>
      <c r="J68" s="503"/>
      <c r="K68" s="504"/>
      <c r="L68" s="502"/>
      <c r="M68" s="503"/>
      <c r="N68" s="503"/>
      <c r="O68" s="503"/>
      <c r="P68" s="504"/>
      <c r="Q68" s="204"/>
    </row>
    <row r="69" spans="1:17" ht="18" customHeight="1">
      <c r="A69" s="373">
        <v>44</v>
      </c>
      <c r="B69" s="518" t="s">
        <v>388</v>
      </c>
      <c r="C69" s="493">
        <v>4864961</v>
      </c>
      <c r="D69" s="526" t="s">
        <v>14</v>
      </c>
      <c r="E69" s="482" t="s">
        <v>368</v>
      </c>
      <c r="F69" s="493">
        <v>1000</v>
      </c>
      <c r="G69" s="505">
        <v>990392</v>
      </c>
      <c r="H69" s="506">
        <v>991396</v>
      </c>
      <c r="I69" s="503">
        <f>G69-H69</f>
        <v>-1004</v>
      </c>
      <c r="J69" s="503">
        <f>$F69*I69</f>
        <v>-1004000</v>
      </c>
      <c r="K69" s="504">
        <f>J69/1000000</f>
        <v>-1.004</v>
      </c>
      <c r="L69" s="505">
        <v>994160</v>
      </c>
      <c r="M69" s="506">
        <v>994247</v>
      </c>
      <c r="N69" s="503">
        <f>L69-M69</f>
        <v>-87</v>
      </c>
      <c r="O69" s="503">
        <f>$F69*N69</f>
        <v>-87000</v>
      </c>
      <c r="P69" s="504">
        <f>O69/1000000</f>
        <v>-0.087</v>
      </c>
      <c r="Q69" s="204"/>
    </row>
    <row r="70" spans="1:17" ht="18" customHeight="1">
      <c r="A70" s="373"/>
      <c r="B70" s="452" t="s">
        <v>201</v>
      </c>
      <c r="C70" s="493"/>
      <c r="D70" s="526"/>
      <c r="E70" s="482"/>
      <c r="F70" s="493"/>
      <c r="G70" s="505"/>
      <c r="H70" s="506"/>
      <c r="I70" s="503"/>
      <c r="J70" s="503"/>
      <c r="K70" s="503"/>
      <c r="L70" s="505"/>
      <c r="M70" s="506"/>
      <c r="N70" s="503"/>
      <c r="O70" s="503"/>
      <c r="P70" s="503"/>
      <c r="Q70" s="204"/>
    </row>
    <row r="71" spans="1:17" ht="18" customHeight="1">
      <c r="A71" s="373">
        <v>45</v>
      </c>
      <c r="B71" s="518" t="s">
        <v>390</v>
      </c>
      <c r="C71" s="493">
        <v>4902586</v>
      </c>
      <c r="D71" s="526" t="s">
        <v>14</v>
      </c>
      <c r="E71" s="482" t="s">
        <v>368</v>
      </c>
      <c r="F71" s="493">
        <v>100</v>
      </c>
      <c r="G71" s="505">
        <v>12</v>
      </c>
      <c r="H71" s="506">
        <v>0</v>
      </c>
      <c r="I71" s="503">
        <f>G71-H71</f>
        <v>12</v>
      </c>
      <c r="J71" s="503">
        <f>$F71*I71</f>
        <v>1200</v>
      </c>
      <c r="K71" s="504">
        <f>J71/1000000</f>
        <v>0.0012</v>
      </c>
      <c r="L71" s="505">
        <v>730</v>
      </c>
      <c r="M71" s="506">
        <v>0</v>
      </c>
      <c r="N71" s="503">
        <f>L71-M71</f>
        <v>730</v>
      </c>
      <c r="O71" s="503">
        <f>$F71*N71</f>
        <v>73000</v>
      </c>
      <c r="P71" s="504">
        <f>O71/1000000</f>
        <v>0.073</v>
      </c>
      <c r="Q71" s="204" t="s">
        <v>393</v>
      </c>
    </row>
    <row r="72" spans="1:17" ht="18" customHeight="1">
      <c r="A72" s="373">
        <v>46</v>
      </c>
      <c r="B72" s="518" t="s">
        <v>391</v>
      </c>
      <c r="C72" s="493">
        <v>4902587</v>
      </c>
      <c r="D72" s="526" t="s">
        <v>14</v>
      </c>
      <c r="E72" s="482" t="s">
        <v>368</v>
      </c>
      <c r="F72" s="493">
        <v>100</v>
      </c>
      <c r="G72" s="505">
        <v>55</v>
      </c>
      <c r="H72" s="506">
        <v>0</v>
      </c>
      <c r="I72" s="503">
        <f>G72-H72</f>
        <v>55</v>
      </c>
      <c r="J72" s="503">
        <f>$F72*I72</f>
        <v>5500</v>
      </c>
      <c r="K72" s="504">
        <f>J72/1000000</f>
        <v>0.0055</v>
      </c>
      <c r="L72" s="505">
        <v>1276</v>
      </c>
      <c r="M72" s="506">
        <v>0</v>
      </c>
      <c r="N72" s="503">
        <f>L72-M72</f>
        <v>1276</v>
      </c>
      <c r="O72" s="503">
        <f>$F72*N72</f>
        <v>127600</v>
      </c>
      <c r="P72" s="504">
        <f>O72/1000000</f>
        <v>0.1276</v>
      </c>
      <c r="Q72" s="204" t="s">
        <v>393</v>
      </c>
    </row>
    <row r="73" spans="1:17" ht="18" customHeight="1" thickBot="1">
      <c r="A73" s="131"/>
      <c r="B73" s="352"/>
      <c r="C73" s="263"/>
      <c r="D73" s="350"/>
      <c r="E73" s="350"/>
      <c r="F73" s="460"/>
      <c r="G73" s="480"/>
      <c r="H73" s="477"/>
      <c r="I73" s="478"/>
      <c r="J73" s="478"/>
      <c r="K73" s="478"/>
      <c r="L73" s="481"/>
      <c r="M73" s="478"/>
      <c r="N73" s="478"/>
      <c r="O73" s="478"/>
      <c r="P73" s="478"/>
      <c r="Q73" s="205"/>
    </row>
    <row r="74" spans="3:16" ht="17.25" thickTop="1">
      <c r="C74" s="101"/>
      <c r="D74" s="101"/>
      <c r="E74" s="101"/>
      <c r="F74" s="461"/>
      <c r="L74" s="19"/>
      <c r="M74" s="19"/>
      <c r="N74" s="19"/>
      <c r="O74" s="19"/>
      <c r="P74" s="19"/>
    </row>
    <row r="75" spans="1:16" ht="20.25">
      <c r="A75" s="257" t="s">
        <v>334</v>
      </c>
      <c r="C75" s="69"/>
      <c r="D75" s="101"/>
      <c r="E75" s="101"/>
      <c r="F75" s="461"/>
      <c r="K75" s="262">
        <f>SUM(K8:K73)-K17</f>
        <v>2.543633260000001</v>
      </c>
      <c r="L75" s="102"/>
      <c r="M75" s="102"/>
      <c r="N75" s="102"/>
      <c r="O75" s="102"/>
      <c r="P75" s="262">
        <f>SUM(P8:P73)-P17</f>
        <v>33.59366559</v>
      </c>
    </row>
    <row r="76" spans="3:16" ht="16.5">
      <c r="C76" s="101"/>
      <c r="D76" s="101"/>
      <c r="E76" s="101"/>
      <c r="F76" s="461"/>
      <c r="L76" s="19"/>
      <c r="M76" s="19"/>
      <c r="N76" s="19"/>
      <c r="O76" s="19"/>
      <c r="P76" s="19"/>
    </row>
    <row r="77" spans="3:16" ht="16.5">
      <c r="C77" s="101"/>
      <c r="D77" s="101"/>
      <c r="E77" s="101"/>
      <c r="F77" s="461"/>
      <c r="L77" s="19"/>
      <c r="M77" s="19"/>
      <c r="N77" s="19"/>
      <c r="O77" s="19"/>
      <c r="P77" s="19"/>
    </row>
    <row r="78" spans="1:17" ht="24" thickBot="1">
      <c r="A78" s="596" t="s">
        <v>209</v>
      </c>
      <c r="C78" s="101"/>
      <c r="D78" s="101"/>
      <c r="E78" s="101"/>
      <c r="F78" s="461"/>
      <c r="G78" s="21"/>
      <c r="H78" s="21"/>
      <c r="I78" s="58" t="s">
        <v>8</v>
      </c>
      <c r="J78" s="21"/>
      <c r="K78" s="21"/>
      <c r="L78" s="23"/>
      <c r="M78" s="23"/>
      <c r="N78" s="58" t="s">
        <v>7</v>
      </c>
      <c r="O78" s="23"/>
      <c r="P78" s="23"/>
      <c r="Q78" s="610" t="str">
        <f>NDPL!$Q$1</f>
        <v>AUGUST 2010</v>
      </c>
    </row>
    <row r="79" spans="1:17" ht="39.75" thickBot="1" thickTop="1">
      <c r="A79" s="43" t="s">
        <v>9</v>
      </c>
      <c r="B79" s="40" t="s">
        <v>10</v>
      </c>
      <c r="C79" s="41" t="s">
        <v>1</v>
      </c>
      <c r="D79" s="41" t="s">
        <v>2</v>
      </c>
      <c r="E79" s="41" t="s">
        <v>3</v>
      </c>
      <c r="F79" s="462" t="s">
        <v>11</v>
      </c>
      <c r="G79" s="43" t="str">
        <f>NDPL!G5</f>
        <v>FINAL READING 01/09/10</v>
      </c>
      <c r="H79" s="41" t="str">
        <f>NDPL!H5</f>
        <v>INTIAL READING 01/08/10</v>
      </c>
      <c r="I79" s="41" t="s">
        <v>4</v>
      </c>
      <c r="J79" s="41" t="s">
        <v>5</v>
      </c>
      <c r="K79" s="41" t="s">
        <v>6</v>
      </c>
      <c r="L79" s="43" t="str">
        <f>NDPL!G5</f>
        <v>FINAL READING 01/09/10</v>
      </c>
      <c r="M79" s="41" t="str">
        <f>NDPL!H5</f>
        <v>INTIAL READING 01/08/10</v>
      </c>
      <c r="N79" s="41" t="s">
        <v>4</v>
      </c>
      <c r="O79" s="41" t="s">
        <v>5</v>
      </c>
      <c r="P79" s="41" t="s">
        <v>6</v>
      </c>
      <c r="Q79" s="42" t="s">
        <v>330</v>
      </c>
    </row>
    <row r="80" spans="3:16" ht="18" thickBot="1" thickTop="1">
      <c r="C80" s="101"/>
      <c r="D80" s="101"/>
      <c r="E80" s="101"/>
      <c r="F80" s="461"/>
      <c r="L80" s="19"/>
      <c r="M80" s="19"/>
      <c r="N80" s="19"/>
      <c r="O80" s="19"/>
      <c r="P80" s="19"/>
    </row>
    <row r="81" spans="1:17" ht="18" customHeight="1" thickTop="1">
      <c r="A81" s="537"/>
      <c r="B81" s="538" t="s">
        <v>190</v>
      </c>
      <c r="C81" s="473"/>
      <c r="D81" s="127"/>
      <c r="E81" s="127"/>
      <c r="F81" s="463"/>
      <c r="G81" s="65"/>
      <c r="H81" s="27"/>
      <c r="I81" s="27"/>
      <c r="J81" s="27"/>
      <c r="K81" s="37"/>
      <c r="L81" s="116"/>
      <c r="M81" s="28"/>
      <c r="N81" s="28"/>
      <c r="O81" s="28"/>
      <c r="P81" s="29"/>
      <c r="Q81" s="203"/>
    </row>
    <row r="82" spans="1:17" ht="18" customHeight="1">
      <c r="A82" s="472">
        <v>1</v>
      </c>
      <c r="B82" s="539" t="s">
        <v>191</v>
      </c>
      <c r="C82" s="493">
        <v>4865143</v>
      </c>
      <c r="D82" s="169" t="s">
        <v>14</v>
      </c>
      <c r="E82" s="130" t="s">
        <v>368</v>
      </c>
      <c r="F82" s="456">
        <v>100</v>
      </c>
      <c r="G82" s="454">
        <v>993700</v>
      </c>
      <c r="H82" s="435">
        <v>996201</v>
      </c>
      <c r="I82" s="435">
        <f>G82-H82</f>
        <v>-2501</v>
      </c>
      <c r="J82" s="435">
        <f>$F82*I82</f>
        <v>-250100</v>
      </c>
      <c r="K82" s="435">
        <f aca="true" t="shared" si="6" ref="K82:K130">J82/1000000</f>
        <v>-0.2501</v>
      </c>
      <c r="L82" s="381">
        <v>866020</v>
      </c>
      <c r="M82" s="435">
        <v>868202</v>
      </c>
      <c r="N82" s="435">
        <f>L82-M82</f>
        <v>-2182</v>
      </c>
      <c r="O82" s="435">
        <f>$F82*N82</f>
        <v>-218200</v>
      </c>
      <c r="P82" s="435">
        <f aca="true" t="shared" si="7" ref="P82:P130">O82/1000000</f>
        <v>-0.2182</v>
      </c>
      <c r="Q82" s="455"/>
    </row>
    <row r="83" spans="1:17" ht="18" customHeight="1">
      <c r="A83" s="472"/>
      <c r="B83" s="540" t="s">
        <v>48</v>
      </c>
      <c r="C83" s="493"/>
      <c r="D83" s="169"/>
      <c r="E83" s="169"/>
      <c r="F83" s="456"/>
      <c r="G83" s="454"/>
      <c r="H83" s="435"/>
      <c r="I83" s="435"/>
      <c r="J83" s="435"/>
      <c r="K83" s="435"/>
      <c r="L83" s="381"/>
      <c r="M83" s="435"/>
      <c r="N83" s="435"/>
      <c r="O83" s="435"/>
      <c r="P83" s="435"/>
      <c r="Q83" s="455"/>
    </row>
    <row r="84" spans="1:17" ht="18" customHeight="1">
      <c r="A84" s="472"/>
      <c r="B84" s="540" t="s">
        <v>127</v>
      </c>
      <c r="C84" s="493"/>
      <c r="D84" s="169"/>
      <c r="E84" s="169"/>
      <c r="F84" s="456"/>
      <c r="G84" s="454"/>
      <c r="H84" s="435"/>
      <c r="I84" s="435"/>
      <c r="J84" s="435"/>
      <c r="K84" s="435"/>
      <c r="L84" s="381"/>
      <c r="M84" s="435"/>
      <c r="N84" s="435"/>
      <c r="O84" s="435"/>
      <c r="P84" s="435"/>
      <c r="Q84" s="455"/>
    </row>
    <row r="85" spans="1:17" ht="18" customHeight="1">
      <c r="A85" s="472">
        <v>2</v>
      </c>
      <c r="B85" s="539" t="s">
        <v>128</v>
      </c>
      <c r="C85" s="493">
        <v>4865134</v>
      </c>
      <c r="D85" s="169" t="s">
        <v>14</v>
      </c>
      <c r="E85" s="130" t="s">
        <v>368</v>
      </c>
      <c r="F85" s="456">
        <v>-100</v>
      </c>
      <c r="G85" s="454">
        <v>60360</v>
      </c>
      <c r="H85" s="435">
        <v>56949</v>
      </c>
      <c r="I85" s="435">
        <f aca="true" t="shared" si="8" ref="I85:I130">G85-H85</f>
        <v>3411</v>
      </c>
      <c r="J85" s="435">
        <f aca="true" t="shared" si="9" ref="J85:J130">$F85*I85</f>
        <v>-341100</v>
      </c>
      <c r="K85" s="435">
        <f t="shared" si="6"/>
        <v>-0.3411</v>
      </c>
      <c r="L85" s="373">
        <v>1651</v>
      </c>
      <c r="M85" s="435">
        <v>1640</v>
      </c>
      <c r="N85" s="435">
        <f aca="true" t="shared" si="10" ref="N85:N130">L85-M85</f>
        <v>11</v>
      </c>
      <c r="O85" s="435">
        <f aca="true" t="shared" si="11" ref="O85:O130">$F85*N85</f>
        <v>-1100</v>
      </c>
      <c r="P85" s="435">
        <f t="shared" si="7"/>
        <v>-0.0011</v>
      </c>
      <c r="Q85" s="455"/>
    </row>
    <row r="86" spans="1:17" ht="18" customHeight="1">
      <c r="A86" s="472">
        <v>3</v>
      </c>
      <c r="B86" s="470" t="s">
        <v>129</v>
      </c>
      <c r="C86" s="493">
        <v>4865135</v>
      </c>
      <c r="D86" s="117" t="s">
        <v>14</v>
      </c>
      <c r="E86" s="130" t="s">
        <v>368</v>
      </c>
      <c r="F86" s="456">
        <v>-100</v>
      </c>
      <c r="G86" s="454">
        <v>25583</v>
      </c>
      <c r="H86" s="435">
        <v>17416</v>
      </c>
      <c r="I86" s="435">
        <f t="shared" si="8"/>
        <v>8167</v>
      </c>
      <c r="J86" s="435">
        <f t="shared" si="9"/>
        <v>-816700</v>
      </c>
      <c r="K86" s="435">
        <f t="shared" si="6"/>
        <v>-0.8167</v>
      </c>
      <c r="L86" s="381">
        <v>999411</v>
      </c>
      <c r="M86" s="435">
        <v>999416</v>
      </c>
      <c r="N86" s="435">
        <f t="shared" si="10"/>
        <v>-5</v>
      </c>
      <c r="O86" s="435">
        <f t="shared" si="11"/>
        <v>500</v>
      </c>
      <c r="P86" s="435">
        <f t="shared" si="7"/>
        <v>0.0005</v>
      </c>
      <c r="Q86" s="455"/>
    </row>
    <row r="87" spans="1:17" ht="18" customHeight="1">
      <c r="A87" s="472">
        <v>4</v>
      </c>
      <c r="B87" s="539" t="s">
        <v>192</v>
      </c>
      <c r="C87" s="493">
        <v>4864804</v>
      </c>
      <c r="D87" s="169" t="s">
        <v>14</v>
      </c>
      <c r="E87" s="130" t="s">
        <v>368</v>
      </c>
      <c r="F87" s="456">
        <v>-100</v>
      </c>
      <c r="G87" s="454">
        <v>271</v>
      </c>
      <c r="H87" s="409">
        <v>271</v>
      </c>
      <c r="I87" s="435">
        <f t="shared" si="8"/>
        <v>0</v>
      </c>
      <c r="J87" s="435">
        <f t="shared" si="9"/>
        <v>0</v>
      </c>
      <c r="K87" s="435">
        <f t="shared" si="6"/>
        <v>0</v>
      </c>
      <c r="L87" s="381">
        <v>999974</v>
      </c>
      <c r="M87" s="409">
        <v>999997</v>
      </c>
      <c r="N87" s="435">
        <f t="shared" si="10"/>
        <v>-23</v>
      </c>
      <c r="O87" s="435">
        <f t="shared" si="11"/>
        <v>2300</v>
      </c>
      <c r="P87" s="435">
        <f t="shared" si="7"/>
        <v>0.0023</v>
      </c>
      <c r="Q87" s="455"/>
    </row>
    <row r="88" spans="1:17" ht="18" customHeight="1">
      <c r="A88" s="472">
        <v>5</v>
      </c>
      <c r="B88" s="539" t="s">
        <v>193</v>
      </c>
      <c r="C88" s="493">
        <v>4865163</v>
      </c>
      <c r="D88" s="169" t="s">
        <v>14</v>
      </c>
      <c r="E88" s="130" t="s">
        <v>368</v>
      </c>
      <c r="F88" s="456">
        <v>-100</v>
      </c>
      <c r="G88" s="454">
        <v>513</v>
      </c>
      <c r="H88" s="409">
        <v>513</v>
      </c>
      <c r="I88" s="435">
        <f t="shared" si="8"/>
        <v>0</v>
      </c>
      <c r="J88" s="435">
        <f t="shared" si="9"/>
        <v>0</v>
      </c>
      <c r="K88" s="435">
        <f t="shared" si="6"/>
        <v>0</v>
      </c>
      <c r="L88" s="373">
        <v>999997</v>
      </c>
      <c r="M88" s="409">
        <v>999997</v>
      </c>
      <c r="N88" s="435">
        <f t="shared" si="10"/>
        <v>0</v>
      </c>
      <c r="O88" s="435">
        <f t="shared" si="11"/>
        <v>0</v>
      </c>
      <c r="P88" s="435">
        <f t="shared" si="7"/>
        <v>0</v>
      </c>
      <c r="Q88" s="455"/>
    </row>
    <row r="89" spans="1:17" ht="18" customHeight="1">
      <c r="A89" s="472"/>
      <c r="B89" s="541" t="s">
        <v>194</v>
      </c>
      <c r="C89" s="493"/>
      <c r="D89" s="117"/>
      <c r="E89" s="117"/>
      <c r="F89" s="456"/>
      <c r="G89" s="454"/>
      <c r="H89" s="435"/>
      <c r="I89" s="435"/>
      <c r="J89" s="435"/>
      <c r="K89" s="435"/>
      <c r="L89" s="381"/>
      <c r="M89" s="435"/>
      <c r="N89" s="435"/>
      <c r="O89" s="435"/>
      <c r="P89" s="435"/>
      <c r="Q89" s="455"/>
    </row>
    <row r="90" spans="1:17" ht="18" customHeight="1">
      <c r="A90" s="472"/>
      <c r="B90" s="541" t="s">
        <v>117</v>
      </c>
      <c r="C90" s="493"/>
      <c r="D90" s="117"/>
      <c r="E90" s="117"/>
      <c r="F90" s="456"/>
      <c r="G90" s="454"/>
      <c r="H90" s="435"/>
      <c r="I90" s="435"/>
      <c r="J90" s="435"/>
      <c r="K90" s="435"/>
      <c r="L90" s="381"/>
      <c r="M90" s="435"/>
      <c r="N90" s="435"/>
      <c r="O90" s="435"/>
      <c r="P90" s="435"/>
      <c r="Q90" s="455"/>
    </row>
    <row r="91" spans="1:17" ht="18" customHeight="1">
      <c r="A91" s="472">
        <v>6</v>
      </c>
      <c r="B91" s="539" t="s">
        <v>195</v>
      </c>
      <c r="C91" s="493">
        <v>4865140</v>
      </c>
      <c r="D91" s="169" t="s">
        <v>14</v>
      </c>
      <c r="E91" s="130" t="s">
        <v>368</v>
      </c>
      <c r="F91" s="456">
        <v>-100</v>
      </c>
      <c r="G91" s="454">
        <v>654690</v>
      </c>
      <c r="H91" s="409">
        <v>637555</v>
      </c>
      <c r="I91" s="435">
        <f t="shared" si="8"/>
        <v>17135</v>
      </c>
      <c r="J91" s="435">
        <f t="shared" si="9"/>
        <v>-1713500</v>
      </c>
      <c r="K91" s="435">
        <f t="shared" si="6"/>
        <v>-1.7135</v>
      </c>
      <c r="L91" s="381">
        <v>43062</v>
      </c>
      <c r="M91" s="409">
        <v>42996</v>
      </c>
      <c r="N91" s="435">
        <f t="shared" si="10"/>
        <v>66</v>
      </c>
      <c r="O91" s="435">
        <f t="shared" si="11"/>
        <v>-6600</v>
      </c>
      <c r="P91" s="435">
        <f t="shared" si="7"/>
        <v>-0.0066</v>
      </c>
      <c r="Q91" s="455"/>
    </row>
    <row r="92" spans="1:17" ht="18" customHeight="1">
      <c r="A92" s="472">
        <v>7</v>
      </c>
      <c r="B92" s="539" t="s">
        <v>196</v>
      </c>
      <c r="C92" s="493">
        <v>4864852</v>
      </c>
      <c r="D92" s="169" t="s">
        <v>14</v>
      </c>
      <c r="E92" s="130" t="s">
        <v>368</v>
      </c>
      <c r="F92" s="456">
        <v>-1000</v>
      </c>
      <c r="G92" s="454">
        <v>270</v>
      </c>
      <c r="H92" s="409">
        <v>252</v>
      </c>
      <c r="I92" s="435">
        <f t="shared" si="8"/>
        <v>18</v>
      </c>
      <c r="J92" s="435">
        <f t="shared" si="9"/>
        <v>-18000</v>
      </c>
      <c r="K92" s="435">
        <f t="shared" si="6"/>
        <v>-0.018</v>
      </c>
      <c r="L92" s="373">
        <v>567</v>
      </c>
      <c r="M92" s="409">
        <v>558</v>
      </c>
      <c r="N92" s="435">
        <f t="shared" si="10"/>
        <v>9</v>
      </c>
      <c r="O92" s="435">
        <f t="shared" si="11"/>
        <v>-9000</v>
      </c>
      <c r="P92" s="435">
        <f t="shared" si="7"/>
        <v>-0.009</v>
      </c>
      <c r="Q92" s="455"/>
    </row>
    <row r="93" spans="1:17" ht="18" customHeight="1">
      <c r="A93" s="472">
        <v>8</v>
      </c>
      <c r="B93" s="539" t="s">
        <v>197</v>
      </c>
      <c r="C93" s="493">
        <v>4865142</v>
      </c>
      <c r="D93" s="169" t="s">
        <v>14</v>
      </c>
      <c r="E93" s="130" t="s">
        <v>368</v>
      </c>
      <c r="F93" s="456">
        <v>-100</v>
      </c>
      <c r="G93" s="454">
        <v>619832</v>
      </c>
      <c r="H93" s="409">
        <v>598080</v>
      </c>
      <c r="I93" s="435">
        <f t="shared" si="8"/>
        <v>21752</v>
      </c>
      <c r="J93" s="435">
        <f t="shared" si="9"/>
        <v>-2175200</v>
      </c>
      <c r="K93" s="435">
        <f t="shared" si="6"/>
        <v>-2.1752</v>
      </c>
      <c r="L93" s="381">
        <v>38142</v>
      </c>
      <c r="M93" s="409">
        <v>37993</v>
      </c>
      <c r="N93" s="435">
        <f t="shared" si="10"/>
        <v>149</v>
      </c>
      <c r="O93" s="435">
        <f t="shared" si="11"/>
        <v>-14900</v>
      </c>
      <c r="P93" s="435">
        <f t="shared" si="7"/>
        <v>-0.0149</v>
      </c>
      <c r="Q93" s="455"/>
    </row>
    <row r="94" spans="1:17" ht="18" customHeight="1">
      <c r="A94" s="472"/>
      <c r="B94" s="540" t="s">
        <v>117</v>
      </c>
      <c r="C94" s="493"/>
      <c r="D94" s="169"/>
      <c r="E94" s="169"/>
      <c r="F94" s="456"/>
      <c r="G94" s="454"/>
      <c r="H94" s="435"/>
      <c r="I94" s="435"/>
      <c r="J94" s="435"/>
      <c r="K94" s="435"/>
      <c r="L94" s="381"/>
      <c r="M94" s="435"/>
      <c r="N94" s="435"/>
      <c r="O94" s="435"/>
      <c r="P94" s="435"/>
      <c r="Q94" s="455"/>
    </row>
    <row r="95" spans="1:17" ht="18" customHeight="1">
      <c r="A95" s="472">
        <v>9</v>
      </c>
      <c r="B95" s="539" t="s">
        <v>198</v>
      </c>
      <c r="C95" s="493">
        <v>4865093</v>
      </c>
      <c r="D95" s="169" t="s">
        <v>14</v>
      </c>
      <c r="E95" s="130" t="s">
        <v>368</v>
      </c>
      <c r="F95" s="456">
        <v>-100</v>
      </c>
      <c r="G95" s="454">
        <v>3658</v>
      </c>
      <c r="H95" s="409">
        <v>3458</v>
      </c>
      <c r="I95" s="435">
        <f t="shared" si="8"/>
        <v>200</v>
      </c>
      <c r="J95" s="435">
        <f t="shared" si="9"/>
        <v>-20000</v>
      </c>
      <c r="K95" s="435">
        <f t="shared" si="6"/>
        <v>-0.02</v>
      </c>
      <c r="L95" s="381">
        <v>47493</v>
      </c>
      <c r="M95" s="409">
        <v>46729</v>
      </c>
      <c r="N95" s="435">
        <f t="shared" si="10"/>
        <v>764</v>
      </c>
      <c r="O95" s="435">
        <f t="shared" si="11"/>
        <v>-76400</v>
      </c>
      <c r="P95" s="435">
        <f t="shared" si="7"/>
        <v>-0.0764</v>
      </c>
      <c r="Q95" s="455"/>
    </row>
    <row r="96" spans="1:17" ht="18" customHeight="1">
      <c r="A96" s="472">
        <v>10</v>
      </c>
      <c r="B96" s="539" t="s">
        <v>199</v>
      </c>
      <c r="C96" s="493">
        <v>4865094</v>
      </c>
      <c r="D96" s="169" t="s">
        <v>14</v>
      </c>
      <c r="E96" s="130" t="s">
        <v>368</v>
      </c>
      <c r="F96" s="456">
        <v>-100</v>
      </c>
      <c r="G96" s="454">
        <v>6702</v>
      </c>
      <c r="H96" s="409">
        <v>6658</v>
      </c>
      <c r="I96" s="435">
        <f t="shared" si="8"/>
        <v>44</v>
      </c>
      <c r="J96" s="435">
        <f t="shared" si="9"/>
        <v>-4400</v>
      </c>
      <c r="K96" s="435">
        <f t="shared" si="6"/>
        <v>-0.0044</v>
      </c>
      <c r="L96" s="373">
        <v>45713</v>
      </c>
      <c r="M96" s="409">
        <v>44519</v>
      </c>
      <c r="N96" s="435">
        <f t="shared" si="10"/>
        <v>1194</v>
      </c>
      <c r="O96" s="435">
        <f t="shared" si="11"/>
        <v>-119400</v>
      </c>
      <c r="P96" s="435">
        <f t="shared" si="7"/>
        <v>-0.1194</v>
      </c>
      <c r="Q96" s="455"/>
    </row>
    <row r="97" spans="1:17" ht="18" customHeight="1">
      <c r="A97" s="472">
        <v>11</v>
      </c>
      <c r="B97" s="539" t="s">
        <v>200</v>
      </c>
      <c r="C97" s="493">
        <v>4865144</v>
      </c>
      <c r="D97" s="169" t="s">
        <v>14</v>
      </c>
      <c r="E97" s="130" t="s">
        <v>368</v>
      </c>
      <c r="F97" s="456">
        <v>-100</v>
      </c>
      <c r="G97" s="454">
        <v>28157</v>
      </c>
      <c r="H97" s="409">
        <v>28007</v>
      </c>
      <c r="I97" s="435">
        <f t="shared" si="8"/>
        <v>150</v>
      </c>
      <c r="J97" s="435">
        <f t="shared" si="9"/>
        <v>-15000</v>
      </c>
      <c r="K97" s="435">
        <f t="shared" si="6"/>
        <v>-0.015</v>
      </c>
      <c r="L97" s="381">
        <v>99377</v>
      </c>
      <c r="M97" s="409">
        <v>96598</v>
      </c>
      <c r="N97" s="435">
        <f t="shared" si="10"/>
        <v>2779</v>
      </c>
      <c r="O97" s="435">
        <f t="shared" si="11"/>
        <v>-277900</v>
      </c>
      <c r="P97" s="435">
        <f t="shared" si="7"/>
        <v>-0.2779</v>
      </c>
      <c r="Q97" s="455"/>
    </row>
    <row r="98" spans="1:17" ht="18" customHeight="1">
      <c r="A98" s="472"/>
      <c r="B98" s="541" t="s">
        <v>194</v>
      </c>
      <c r="C98" s="493"/>
      <c r="D98" s="117"/>
      <c r="E98" s="117"/>
      <c r="F98" s="456"/>
      <c r="G98" s="454"/>
      <c r="H98" s="435"/>
      <c r="I98" s="435"/>
      <c r="J98" s="435"/>
      <c r="K98" s="435"/>
      <c r="L98" s="381"/>
      <c r="M98" s="435"/>
      <c r="N98" s="435"/>
      <c r="O98" s="435"/>
      <c r="P98" s="435"/>
      <c r="Q98" s="455"/>
    </row>
    <row r="99" spans="1:17" ht="18" customHeight="1">
      <c r="A99" s="472"/>
      <c r="B99" s="540" t="s">
        <v>201</v>
      </c>
      <c r="C99" s="493"/>
      <c r="D99" s="169"/>
      <c r="E99" s="169"/>
      <c r="F99" s="456"/>
      <c r="G99" s="454"/>
      <c r="H99" s="435"/>
      <c r="I99" s="435"/>
      <c r="J99" s="435"/>
      <c r="K99" s="435"/>
      <c r="L99" s="381"/>
      <c r="M99" s="435"/>
      <c r="N99" s="435"/>
      <c r="O99" s="435"/>
      <c r="P99" s="435"/>
      <c r="Q99" s="455"/>
    </row>
    <row r="100" spans="1:17" ht="18" customHeight="1">
      <c r="A100" s="472">
        <v>12</v>
      </c>
      <c r="B100" s="539" t="s">
        <v>202</v>
      </c>
      <c r="C100" s="493">
        <v>4865132</v>
      </c>
      <c r="D100" s="169" t="s">
        <v>14</v>
      </c>
      <c r="E100" s="130" t="s">
        <v>368</v>
      </c>
      <c r="F100" s="456">
        <v>-100</v>
      </c>
      <c r="G100" s="454">
        <v>5452</v>
      </c>
      <c r="H100" s="409">
        <v>4400</v>
      </c>
      <c r="I100" s="435">
        <f t="shared" si="8"/>
        <v>1052</v>
      </c>
      <c r="J100" s="435">
        <f t="shared" si="9"/>
        <v>-105200</v>
      </c>
      <c r="K100" s="435">
        <f t="shared" si="6"/>
        <v>-0.1052</v>
      </c>
      <c r="L100" s="381">
        <v>608608</v>
      </c>
      <c r="M100" s="409">
        <v>605406</v>
      </c>
      <c r="N100" s="435">
        <f t="shared" si="10"/>
        <v>3202</v>
      </c>
      <c r="O100" s="435">
        <f t="shared" si="11"/>
        <v>-320200</v>
      </c>
      <c r="P100" s="435">
        <f t="shared" si="7"/>
        <v>-0.3202</v>
      </c>
      <c r="Q100" s="455"/>
    </row>
    <row r="101" spans="1:17" ht="18" customHeight="1">
      <c r="A101" s="472">
        <v>13</v>
      </c>
      <c r="B101" s="470" t="s">
        <v>203</v>
      </c>
      <c r="C101" s="493">
        <v>4864803</v>
      </c>
      <c r="D101" s="117" t="s">
        <v>14</v>
      </c>
      <c r="E101" s="130" t="s">
        <v>368</v>
      </c>
      <c r="F101" s="456">
        <v>-100</v>
      </c>
      <c r="G101" s="454">
        <v>65536</v>
      </c>
      <c r="H101" s="409">
        <v>64587</v>
      </c>
      <c r="I101" s="409">
        <f t="shared" si="8"/>
        <v>949</v>
      </c>
      <c r="J101" s="409">
        <f t="shared" si="9"/>
        <v>-94900</v>
      </c>
      <c r="K101" s="409">
        <f t="shared" si="6"/>
        <v>-0.0949</v>
      </c>
      <c r="L101" s="373">
        <v>147353</v>
      </c>
      <c r="M101" s="409">
        <v>134826</v>
      </c>
      <c r="N101" s="435">
        <f t="shared" si="10"/>
        <v>12527</v>
      </c>
      <c r="O101" s="435">
        <f t="shared" si="11"/>
        <v>-1252700</v>
      </c>
      <c r="P101" s="435">
        <f t="shared" si="7"/>
        <v>-1.2527</v>
      </c>
      <c r="Q101" s="455"/>
    </row>
    <row r="102" spans="1:17" ht="18" customHeight="1">
      <c r="A102" s="472"/>
      <c r="B102" s="539" t="s">
        <v>204</v>
      </c>
      <c r="C102" s="493"/>
      <c r="D102" s="169"/>
      <c r="E102" s="169"/>
      <c r="F102" s="456"/>
      <c r="G102" s="454"/>
      <c r="H102" s="435"/>
      <c r="I102" s="435"/>
      <c r="J102" s="435"/>
      <c r="K102" s="435"/>
      <c r="L102" s="381"/>
      <c r="M102" s="435"/>
      <c r="N102" s="435"/>
      <c r="O102" s="435"/>
      <c r="P102" s="435"/>
      <c r="Q102" s="455"/>
    </row>
    <row r="103" spans="1:17" ht="18" customHeight="1">
      <c r="A103" s="472">
        <v>14</v>
      </c>
      <c r="B103" s="470" t="s">
        <v>205</v>
      </c>
      <c r="C103" s="493">
        <v>4865133</v>
      </c>
      <c r="D103" s="117" t="s">
        <v>14</v>
      </c>
      <c r="E103" s="130" t="s">
        <v>368</v>
      </c>
      <c r="F103" s="456">
        <v>100</v>
      </c>
      <c r="G103" s="454">
        <v>145832</v>
      </c>
      <c r="H103" s="435">
        <v>145866</v>
      </c>
      <c r="I103" s="435">
        <f t="shared" si="8"/>
        <v>-34</v>
      </c>
      <c r="J103" s="435">
        <f t="shared" si="9"/>
        <v>-3400</v>
      </c>
      <c r="K103" s="435">
        <f t="shared" si="6"/>
        <v>-0.0034</v>
      </c>
      <c r="L103" s="381">
        <v>24296</v>
      </c>
      <c r="M103" s="435">
        <v>24342</v>
      </c>
      <c r="N103" s="435">
        <f t="shared" si="10"/>
        <v>-46</v>
      </c>
      <c r="O103" s="435">
        <f t="shared" si="11"/>
        <v>-4600</v>
      </c>
      <c r="P103" s="435">
        <f t="shared" si="7"/>
        <v>-0.0046</v>
      </c>
      <c r="Q103" s="455"/>
    </row>
    <row r="104" spans="1:17" ht="18" customHeight="1">
      <c r="A104" s="472"/>
      <c r="B104" s="541" t="s">
        <v>206</v>
      </c>
      <c r="C104" s="493"/>
      <c r="D104" s="117"/>
      <c r="E104" s="169"/>
      <c r="F104" s="456"/>
      <c r="G104" s="454"/>
      <c r="H104" s="435"/>
      <c r="I104" s="435"/>
      <c r="J104" s="435"/>
      <c r="K104" s="435"/>
      <c r="L104" s="381"/>
      <c r="M104" s="435"/>
      <c r="N104" s="435"/>
      <c r="O104" s="435"/>
      <c r="P104" s="435"/>
      <c r="Q104" s="455"/>
    </row>
    <row r="105" spans="1:17" ht="18" customHeight="1">
      <c r="A105" s="472">
        <v>15</v>
      </c>
      <c r="B105" s="470" t="s">
        <v>190</v>
      </c>
      <c r="C105" s="493">
        <v>4865076</v>
      </c>
      <c r="D105" s="117" t="s">
        <v>14</v>
      </c>
      <c r="E105" s="130" t="s">
        <v>368</v>
      </c>
      <c r="F105" s="456">
        <v>-100</v>
      </c>
      <c r="G105" s="454">
        <v>788</v>
      </c>
      <c r="H105" s="409">
        <v>739</v>
      </c>
      <c r="I105" s="435">
        <f t="shared" si="8"/>
        <v>49</v>
      </c>
      <c r="J105" s="435">
        <f t="shared" si="9"/>
        <v>-4900</v>
      </c>
      <c r="K105" s="435">
        <f t="shared" si="6"/>
        <v>-0.0049</v>
      </c>
      <c r="L105" s="381">
        <v>10768</v>
      </c>
      <c r="M105" s="409">
        <v>10651</v>
      </c>
      <c r="N105" s="435">
        <f t="shared" si="10"/>
        <v>117</v>
      </c>
      <c r="O105" s="435">
        <f t="shared" si="11"/>
        <v>-11700</v>
      </c>
      <c r="P105" s="435">
        <f t="shared" si="7"/>
        <v>-0.0117</v>
      </c>
      <c r="Q105" s="455"/>
    </row>
    <row r="106" spans="1:17" ht="18" customHeight="1">
      <c r="A106" s="472">
        <v>16</v>
      </c>
      <c r="B106" s="539" t="s">
        <v>207</v>
      </c>
      <c r="C106" s="493">
        <v>4865077</v>
      </c>
      <c r="D106" s="169" t="s">
        <v>14</v>
      </c>
      <c r="E106" s="130" t="s">
        <v>368</v>
      </c>
      <c r="F106" s="456">
        <v>-100</v>
      </c>
      <c r="G106" s="454"/>
      <c r="H106" s="409"/>
      <c r="I106" s="435">
        <f t="shared" si="8"/>
        <v>0</v>
      </c>
      <c r="J106" s="435">
        <f t="shared" si="9"/>
        <v>0</v>
      </c>
      <c r="K106" s="435">
        <f t="shared" si="6"/>
        <v>0</v>
      </c>
      <c r="L106" s="373"/>
      <c r="M106" s="409"/>
      <c r="N106" s="435">
        <f t="shared" si="10"/>
        <v>0</v>
      </c>
      <c r="O106" s="435">
        <f t="shared" si="11"/>
        <v>0</v>
      </c>
      <c r="P106" s="435">
        <f t="shared" si="7"/>
        <v>0</v>
      </c>
      <c r="Q106" s="455"/>
    </row>
    <row r="107" spans="1:17" ht="18" customHeight="1">
      <c r="A107" s="500"/>
      <c r="B107" s="540" t="s">
        <v>56</v>
      </c>
      <c r="C107" s="461"/>
      <c r="D107" s="101"/>
      <c r="E107" s="101"/>
      <c r="F107" s="456"/>
      <c r="G107" s="454"/>
      <c r="H107" s="435"/>
      <c r="I107" s="435"/>
      <c r="J107" s="435"/>
      <c r="K107" s="435"/>
      <c r="L107" s="381"/>
      <c r="M107" s="435"/>
      <c r="N107" s="435"/>
      <c r="O107" s="435"/>
      <c r="P107" s="435"/>
      <c r="Q107" s="455"/>
    </row>
    <row r="108" spans="1:17" ht="18" customHeight="1">
      <c r="A108" s="472">
        <v>17</v>
      </c>
      <c r="B108" s="542" t="s">
        <v>212</v>
      </c>
      <c r="C108" s="493">
        <v>4864824</v>
      </c>
      <c r="D108" s="130" t="s">
        <v>14</v>
      </c>
      <c r="E108" s="130" t="s">
        <v>368</v>
      </c>
      <c r="F108" s="464">
        <v>-100</v>
      </c>
      <c r="G108" s="454">
        <v>7113</v>
      </c>
      <c r="H108" s="435">
        <v>7148</v>
      </c>
      <c r="I108" s="435">
        <f t="shared" si="8"/>
        <v>-35</v>
      </c>
      <c r="J108" s="435">
        <f t="shared" si="9"/>
        <v>3500</v>
      </c>
      <c r="K108" s="435">
        <f t="shared" si="6"/>
        <v>0.0035</v>
      </c>
      <c r="L108" s="381">
        <v>42069</v>
      </c>
      <c r="M108" s="435">
        <v>39714</v>
      </c>
      <c r="N108" s="435">
        <f t="shared" si="10"/>
        <v>2355</v>
      </c>
      <c r="O108" s="435">
        <f t="shared" si="11"/>
        <v>-235500</v>
      </c>
      <c r="P108" s="435">
        <f t="shared" si="7"/>
        <v>-0.2355</v>
      </c>
      <c r="Q108" s="455"/>
    </row>
    <row r="109" spans="1:17" ht="18" customHeight="1">
      <c r="A109" s="472"/>
      <c r="B109" s="541" t="s">
        <v>57</v>
      </c>
      <c r="C109" s="465"/>
      <c r="D109" s="117"/>
      <c r="E109" s="117"/>
      <c r="F109" s="465"/>
      <c r="G109" s="454"/>
      <c r="H109" s="435"/>
      <c r="I109" s="435"/>
      <c r="J109" s="435"/>
      <c r="K109" s="435"/>
      <c r="L109" s="381"/>
      <c r="M109" s="435"/>
      <c r="N109" s="435"/>
      <c r="O109" s="435"/>
      <c r="P109" s="435"/>
      <c r="Q109" s="455"/>
    </row>
    <row r="110" spans="1:17" ht="18" customHeight="1">
      <c r="A110" s="472"/>
      <c r="B110" s="541" t="s">
        <v>58</v>
      </c>
      <c r="C110" s="465"/>
      <c r="D110" s="117"/>
      <c r="E110" s="117"/>
      <c r="F110" s="465"/>
      <c r="G110" s="454"/>
      <c r="H110" s="435"/>
      <c r="I110" s="435"/>
      <c r="J110" s="435"/>
      <c r="K110" s="435"/>
      <c r="L110" s="381"/>
      <c r="M110" s="435"/>
      <c r="N110" s="435"/>
      <c r="O110" s="435"/>
      <c r="P110" s="435"/>
      <c r="Q110" s="455"/>
    </row>
    <row r="111" spans="1:17" ht="18" customHeight="1">
      <c r="A111" s="472"/>
      <c r="B111" s="541" t="s">
        <v>59</v>
      </c>
      <c r="C111" s="465"/>
      <c r="D111" s="117"/>
      <c r="E111" s="117"/>
      <c r="F111" s="465"/>
      <c r="G111" s="454"/>
      <c r="H111" s="435"/>
      <c r="I111" s="435"/>
      <c r="J111" s="435"/>
      <c r="K111" s="435"/>
      <c r="L111" s="381"/>
      <c r="M111" s="435"/>
      <c r="N111" s="435"/>
      <c r="O111" s="435"/>
      <c r="P111" s="435"/>
      <c r="Q111" s="455"/>
    </row>
    <row r="112" spans="1:17" ht="18" customHeight="1">
      <c r="A112" s="472">
        <v>18</v>
      </c>
      <c r="B112" s="539" t="s">
        <v>60</v>
      </c>
      <c r="C112" s="493">
        <v>4902518</v>
      </c>
      <c r="D112" s="169" t="s">
        <v>14</v>
      </c>
      <c r="E112" s="130" t="s">
        <v>368</v>
      </c>
      <c r="F112" s="464">
        <v>-100</v>
      </c>
      <c r="G112" s="454">
        <v>4418</v>
      </c>
      <c r="H112" s="435">
        <v>4407</v>
      </c>
      <c r="I112" s="435">
        <f t="shared" si="8"/>
        <v>11</v>
      </c>
      <c r="J112" s="435">
        <f t="shared" si="9"/>
        <v>-1100</v>
      </c>
      <c r="K112" s="435">
        <f t="shared" si="6"/>
        <v>-0.0011</v>
      </c>
      <c r="L112" s="373">
        <v>15473</v>
      </c>
      <c r="M112" s="435">
        <v>15436</v>
      </c>
      <c r="N112" s="435">
        <f t="shared" si="10"/>
        <v>37</v>
      </c>
      <c r="O112" s="435">
        <f t="shared" si="11"/>
        <v>-3700</v>
      </c>
      <c r="P112" s="435">
        <f t="shared" si="7"/>
        <v>-0.0037</v>
      </c>
      <c r="Q112" s="455"/>
    </row>
    <row r="113" spans="1:17" ht="29.25" customHeight="1">
      <c r="A113" s="472"/>
      <c r="B113" s="539" t="s">
        <v>60</v>
      </c>
      <c r="C113" s="493">
        <v>4865090</v>
      </c>
      <c r="D113" s="169" t="s">
        <v>14</v>
      </c>
      <c r="E113" s="130" t="s">
        <v>368</v>
      </c>
      <c r="F113" s="464">
        <v>-100</v>
      </c>
      <c r="G113" s="454">
        <v>5318</v>
      </c>
      <c r="H113" s="435">
        <v>5296</v>
      </c>
      <c r="I113" s="435">
        <f>G113-H113</f>
        <v>22</v>
      </c>
      <c r="J113" s="435">
        <f t="shared" si="9"/>
        <v>-2200</v>
      </c>
      <c r="K113" s="435">
        <f t="shared" si="6"/>
        <v>-0.0022</v>
      </c>
      <c r="L113" s="373">
        <v>5845</v>
      </c>
      <c r="M113" s="435">
        <v>5022</v>
      </c>
      <c r="N113" s="435">
        <f>L113-M113</f>
        <v>823</v>
      </c>
      <c r="O113" s="435">
        <f t="shared" si="11"/>
        <v>-82300</v>
      </c>
      <c r="P113" s="435">
        <f t="shared" si="7"/>
        <v>-0.0823</v>
      </c>
      <c r="Q113" s="651" t="s">
        <v>398</v>
      </c>
    </row>
    <row r="114" spans="1:17" ht="18" customHeight="1">
      <c r="A114" s="472">
        <v>19</v>
      </c>
      <c r="B114" s="539" t="s">
        <v>61</v>
      </c>
      <c r="C114" s="493">
        <v>4902519</v>
      </c>
      <c r="D114" s="169" t="s">
        <v>14</v>
      </c>
      <c r="E114" s="130" t="s">
        <v>368</v>
      </c>
      <c r="F114" s="464">
        <v>-100</v>
      </c>
      <c r="G114" s="454">
        <v>7015</v>
      </c>
      <c r="H114" s="435">
        <v>6993</v>
      </c>
      <c r="I114" s="435">
        <f t="shared" si="8"/>
        <v>22</v>
      </c>
      <c r="J114" s="435">
        <f t="shared" si="9"/>
        <v>-2200</v>
      </c>
      <c r="K114" s="435">
        <f t="shared" si="6"/>
        <v>-0.0022</v>
      </c>
      <c r="L114" s="381">
        <v>24475</v>
      </c>
      <c r="M114" s="435">
        <v>23593</v>
      </c>
      <c r="N114" s="435">
        <f t="shared" si="10"/>
        <v>882</v>
      </c>
      <c r="O114" s="435">
        <f t="shared" si="11"/>
        <v>-88200</v>
      </c>
      <c r="P114" s="435">
        <f t="shared" si="7"/>
        <v>-0.0882</v>
      </c>
      <c r="Q114" s="455"/>
    </row>
    <row r="115" spans="1:17" ht="18" customHeight="1">
      <c r="A115" s="472">
        <v>20</v>
      </c>
      <c r="B115" s="539" t="s">
        <v>62</v>
      </c>
      <c r="C115" s="493">
        <v>4902520</v>
      </c>
      <c r="D115" s="169" t="s">
        <v>14</v>
      </c>
      <c r="E115" s="130" t="s">
        <v>368</v>
      </c>
      <c r="F115" s="464">
        <v>-100</v>
      </c>
      <c r="G115" s="454">
        <v>11253</v>
      </c>
      <c r="H115" s="435">
        <v>10322</v>
      </c>
      <c r="I115" s="435">
        <f t="shared" si="8"/>
        <v>931</v>
      </c>
      <c r="J115" s="435">
        <f t="shared" si="9"/>
        <v>-93100</v>
      </c>
      <c r="K115" s="435">
        <f t="shared" si="6"/>
        <v>-0.0931</v>
      </c>
      <c r="L115" s="381">
        <v>31573</v>
      </c>
      <c r="M115" s="435">
        <v>30961</v>
      </c>
      <c r="N115" s="435">
        <f t="shared" si="10"/>
        <v>612</v>
      </c>
      <c r="O115" s="435">
        <f t="shared" si="11"/>
        <v>-61200</v>
      </c>
      <c r="P115" s="435">
        <f t="shared" si="7"/>
        <v>-0.0612</v>
      </c>
      <c r="Q115" s="455"/>
    </row>
    <row r="116" spans="1:17" ht="18" customHeight="1">
      <c r="A116" s="472"/>
      <c r="B116" s="539"/>
      <c r="C116" s="493"/>
      <c r="D116" s="169"/>
      <c r="E116" s="169"/>
      <c r="F116" s="464"/>
      <c r="G116" s="454"/>
      <c r="H116" s="435"/>
      <c r="I116" s="435"/>
      <c r="J116" s="435"/>
      <c r="K116" s="435"/>
      <c r="L116" s="381"/>
      <c r="M116" s="435"/>
      <c r="N116" s="435"/>
      <c r="O116" s="435"/>
      <c r="P116" s="435"/>
      <c r="Q116" s="455"/>
    </row>
    <row r="117" spans="1:17" ht="18" customHeight="1">
      <c r="A117" s="472"/>
      <c r="B117" s="540" t="s">
        <v>63</v>
      </c>
      <c r="C117" s="493"/>
      <c r="D117" s="169"/>
      <c r="E117" s="169"/>
      <c r="F117" s="464"/>
      <c r="G117" s="454"/>
      <c r="H117" s="435"/>
      <c r="I117" s="435"/>
      <c r="J117" s="435"/>
      <c r="K117" s="435"/>
      <c r="L117" s="381"/>
      <c r="M117" s="435"/>
      <c r="N117" s="435"/>
      <c r="O117" s="435"/>
      <c r="P117" s="435"/>
      <c r="Q117" s="455"/>
    </row>
    <row r="118" spans="1:17" ht="18" customHeight="1">
      <c r="A118" s="472">
        <v>21</v>
      </c>
      <c r="B118" s="539" t="s">
        <v>64</v>
      </c>
      <c r="C118" s="493">
        <v>4902521</v>
      </c>
      <c r="D118" s="169" t="s">
        <v>14</v>
      </c>
      <c r="E118" s="130" t="s">
        <v>368</v>
      </c>
      <c r="F118" s="464">
        <v>-100</v>
      </c>
      <c r="G118" s="454">
        <v>23277</v>
      </c>
      <c r="H118" s="435">
        <v>22919</v>
      </c>
      <c r="I118" s="435">
        <f t="shared" si="8"/>
        <v>358</v>
      </c>
      <c r="J118" s="435">
        <f t="shared" si="9"/>
        <v>-35800</v>
      </c>
      <c r="K118" s="435">
        <f t="shared" si="6"/>
        <v>-0.0358</v>
      </c>
      <c r="L118" s="381">
        <v>8450</v>
      </c>
      <c r="M118" s="435">
        <v>8252</v>
      </c>
      <c r="N118" s="435">
        <f t="shared" si="10"/>
        <v>198</v>
      </c>
      <c r="O118" s="435">
        <f t="shared" si="11"/>
        <v>-19800</v>
      </c>
      <c r="P118" s="435">
        <f t="shared" si="7"/>
        <v>-0.0198</v>
      </c>
      <c r="Q118" s="455"/>
    </row>
    <row r="119" spans="1:17" ht="18" customHeight="1">
      <c r="A119" s="472">
        <v>22</v>
      </c>
      <c r="B119" s="539" t="s">
        <v>65</v>
      </c>
      <c r="C119" s="493">
        <v>4902522</v>
      </c>
      <c r="D119" s="169" t="s">
        <v>14</v>
      </c>
      <c r="E119" s="130" t="s">
        <v>368</v>
      </c>
      <c r="F119" s="464">
        <v>-100</v>
      </c>
      <c r="G119" s="454">
        <v>768</v>
      </c>
      <c r="H119" s="435">
        <v>759</v>
      </c>
      <c r="I119" s="435">
        <f t="shared" si="8"/>
        <v>9</v>
      </c>
      <c r="J119" s="435">
        <f t="shared" si="9"/>
        <v>-900</v>
      </c>
      <c r="K119" s="435">
        <f t="shared" si="6"/>
        <v>-0.0009</v>
      </c>
      <c r="L119" s="381">
        <v>184</v>
      </c>
      <c r="M119" s="435">
        <v>182</v>
      </c>
      <c r="N119" s="435">
        <f t="shared" si="10"/>
        <v>2</v>
      </c>
      <c r="O119" s="435">
        <f t="shared" si="11"/>
        <v>-200</v>
      </c>
      <c r="P119" s="435">
        <f t="shared" si="7"/>
        <v>-0.0002</v>
      </c>
      <c r="Q119" s="455"/>
    </row>
    <row r="120" spans="1:17" ht="18" customHeight="1">
      <c r="A120" s="472">
        <v>23</v>
      </c>
      <c r="B120" s="539" t="s">
        <v>66</v>
      </c>
      <c r="C120" s="493">
        <v>4902523</v>
      </c>
      <c r="D120" s="169" t="s">
        <v>14</v>
      </c>
      <c r="E120" s="130" t="s">
        <v>368</v>
      </c>
      <c r="F120" s="464">
        <v>-100</v>
      </c>
      <c r="G120" s="454">
        <v>999815</v>
      </c>
      <c r="H120" s="435">
        <v>999815</v>
      </c>
      <c r="I120" s="435">
        <f t="shared" si="8"/>
        <v>0</v>
      </c>
      <c r="J120" s="435">
        <f t="shared" si="9"/>
        <v>0</v>
      </c>
      <c r="K120" s="435">
        <f t="shared" si="6"/>
        <v>0</v>
      </c>
      <c r="L120" s="381">
        <v>999943</v>
      </c>
      <c r="M120" s="435">
        <v>999943</v>
      </c>
      <c r="N120" s="435">
        <f t="shared" si="10"/>
        <v>0</v>
      </c>
      <c r="O120" s="435">
        <f t="shared" si="11"/>
        <v>0</v>
      </c>
      <c r="P120" s="435">
        <f t="shared" si="7"/>
        <v>0</v>
      </c>
      <c r="Q120" s="455"/>
    </row>
    <row r="121" spans="1:17" ht="18" customHeight="1">
      <c r="A121" s="472">
        <v>24</v>
      </c>
      <c r="B121" s="470" t="s">
        <v>67</v>
      </c>
      <c r="C121" s="465">
        <v>4902524</v>
      </c>
      <c r="D121" s="117" t="s">
        <v>14</v>
      </c>
      <c r="E121" s="130" t="s">
        <v>368</v>
      </c>
      <c r="F121" s="465">
        <v>-100</v>
      </c>
      <c r="G121" s="454">
        <v>0</v>
      </c>
      <c r="H121" s="435">
        <v>0</v>
      </c>
      <c r="I121" s="435">
        <f t="shared" si="8"/>
        <v>0</v>
      </c>
      <c r="J121" s="435">
        <f t="shared" si="9"/>
        <v>0</v>
      </c>
      <c r="K121" s="435">
        <f t="shared" si="6"/>
        <v>0</v>
      </c>
      <c r="L121" s="381">
        <v>0</v>
      </c>
      <c r="M121" s="435">
        <v>0</v>
      </c>
      <c r="N121" s="435">
        <f t="shared" si="10"/>
        <v>0</v>
      </c>
      <c r="O121" s="435">
        <f t="shared" si="11"/>
        <v>0</v>
      </c>
      <c r="P121" s="435">
        <f t="shared" si="7"/>
        <v>0</v>
      </c>
      <c r="Q121" s="455"/>
    </row>
    <row r="122" spans="1:17" ht="18" customHeight="1">
      <c r="A122" s="472">
        <v>25</v>
      </c>
      <c r="B122" s="470" t="s">
        <v>68</v>
      </c>
      <c r="C122" s="465">
        <v>4902525</v>
      </c>
      <c r="D122" s="117" t="s">
        <v>14</v>
      </c>
      <c r="E122" s="130" t="s">
        <v>368</v>
      </c>
      <c r="F122" s="465">
        <v>-100</v>
      </c>
      <c r="G122" s="454">
        <v>0</v>
      </c>
      <c r="H122" s="435">
        <v>0</v>
      </c>
      <c r="I122" s="435">
        <f t="shared" si="8"/>
        <v>0</v>
      </c>
      <c r="J122" s="435">
        <f t="shared" si="9"/>
        <v>0</v>
      </c>
      <c r="K122" s="435">
        <f t="shared" si="6"/>
        <v>0</v>
      </c>
      <c r="L122" s="381">
        <v>0</v>
      </c>
      <c r="M122" s="435">
        <v>0</v>
      </c>
      <c r="N122" s="435">
        <f t="shared" si="10"/>
        <v>0</v>
      </c>
      <c r="O122" s="435">
        <f t="shared" si="11"/>
        <v>0</v>
      </c>
      <c r="P122" s="435">
        <f t="shared" si="7"/>
        <v>0</v>
      </c>
      <c r="Q122" s="455"/>
    </row>
    <row r="123" spans="1:17" ht="18" customHeight="1">
      <c r="A123" s="472">
        <v>26</v>
      </c>
      <c r="B123" s="470" t="s">
        <v>69</v>
      </c>
      <c r="C123" s="465">
        <v>4902526</v>
      </c>
      <c r="D123" s="117" t="s">
        <v>14</v>
      </c>
      <c r="E123" s="130" t="s">
        <v>368</v>
      </c>
      <c r="F123" s="465">
        <v>-100</v>
      </c>
      <c r="G123" s="454">
        <v>8938</v>
      </c>
      <c r="H123" s="435">
        <v>8777</v>
      </c>
      <c r="I123" s="435">
        <f t="shared" si="8"/>
        <v>161</v>
      </c>
      <c r="J123" s="435">
        <f t="shared" si="9"/>
        <v>-16100</v>
      </c>
      <c r="K123" s="435">
        <f t="shared" si="6"/>
        <v>-0.0161</v>
      </c>
      <c r="L123" s="381">
        <v>8201</v>
      </c>
      <c r="M123" s="435">
        <v>7972</v>
      </c>
      <c r="N123" s="435">
        <f t="shared" si="10"/>
        <v>229</v>
      </c>
      <c r="O123" s="435">
        <f t="shared" si="11"/>
        <v>-22900</v>
      </c>
      <c r="P123" s="435">
        <f t="shared" si="7"/>
        <v>-0.0229</v>
      </c>
      <c r="Q123" s="455"/>
    </row>
    <row r="124" spans="1:17" ht="18" customHeight="1">
      <c r="A124" s="472">
        <v>27</v>
      </c>
      <c r="B124" s="470" t="s">
        <v>70</v>
      </c>
      <c r="C124" s="465">
        <v>4902527</v>
      </c>
      <c r="D124" s="117" t="s">
        <v>14</v>
      </c>
      <c r="E124" s="130" t="s">
        <v>368</v>
      </c>
      <c r="F124" s="465">
        <v>-100</v>
      </c>
      <c r="G124" s="454">
        <v>998027</v>
      </c>
      <c r="H124" s="435">
        <v>998059</v>
      </c>
      <c r="I124" s="435">
        <f t="shared" si="8"/>
        <v>-32</v>
      </c>
      <c r="J124" s="435">
        <f t="shared" si="9"/>
        <v>3200</v>
      </c>
      <c r="K124" s="435">
        <f t="shared" si="6"/>
        <v>0.0032</v>
      </c>
      <c r="L124" s="381">
        <v>999961</v>
      </c>
      <c r="M124" s="435">
        <v>999970</v>
      </c>
      <c r="N124" s="435">
        <f t="shared" si="10"/>
        <v>-9</v>
      </c>
      <c r="O124" s="435">
        <f t="shared" si="11"/>
        <v>900</v>
      </c>
      <c r="P124" s="435">
        <f t="shared" si="7"/>
        <v>0.0009</v>
      </c>
      <c r="Q124" s="455"/>
    </row>
    <row r="125" spans="1:17" ht="18" customHeight="1">
      <c r="A125" s="472">
        <v>28</v>
      </c>
      <c r="B125" s="470" t="s">
        <v>153</v>
      </c>
      <c r="C125" s="465">
        <v>4902528</v>
      </c>
      <c r="D125" s="117" t="s">
        <v>14</v>
      </c>
      <c r="E125" s="130" t="s">
        <v>368</v>
      </c>
      <c r="F125" s="465">
        <v>-100</v>
      </c>
      <c r="G125" s="454">
        <v>11525</v>
      </c>
      <c r="H125" s="435">
        <v>11525</v>
      </c>
      <c r="I125" s="435">
        <f t="shared" si="8"/>
        <v>0</v>
      </c>
      <c r="J125" s="435">
        <f t="shared" si="9"/>
        <v>0</v>
      </c>
      <c r="K125" s="435">
        <f t="shared" si="6"/>
        <v>0</v>
      </c>
      <c r="L125" s="373">
        <v>4086</v>
      </c>
      <c r="M125" s="435">
        <v>4086</v>
      </c>
      <c r="N125" s="435">
        <f t="shared" si="10"/>
        <v>0</v>
      </c>
      <c r="O125" s="435">
        <f t="shared" si="11"/>
        <v>0</v>
      </c>
      <c r="P125" s="435">
        <f t="shared" si="7"/>
        <v>0</v>
      </c>
      <c r="Q125" s="455"/>
    </row>
    <row r="126" spans="1:17" ht="18" customHeight="1">
      <c r="A126" s="472"/>
      <c r="B126" s="470"/>
      <c r="C126" s="465"/>
      <c r="D126" s="117"/>
      <c r="E126" s="117"/>
      <c r="F126" s="465"/>
      <c r="G126" s="454"/>
      <c r="H126" s="435"/>
      <c r="I126" s="435"/>
      <c r="J126" s="435"/>
      <c r="K126" s="435"/>
      <c r="L126" s="381"/>
      <c r="M126" s="435"/>
      <c r="N126" s="435"/>
      <c r="O126" s="435"/>
      <c r="P126" s="435"/>
      <c r="Q126" s="455"/>
    </row>
    <row r="127" spans="1:17" ht="18" customHeight="1">
      <c r="A127" s="472"/>
      <c r="B127" s="541" t="s">
        <v>85</v>
      </c>
      <c r="C127" s="465"/>
      <c r="D127" s="117"/>
      <c r="E127" s="117"/>
      <c r="F127" s="465"/>
      <c r="G127" s="454"/>
      <c r="H127" s="435"/>
      <c r="I127" s="435"/>
      <c r="J127" s="435"/>
      <c r="K127" s="435"/>
      <c r="L127" s="381"/>
      <c r="M127" s="435"/>
      <c r="N127" s="435"/>
      <c r="O127" s="435"/>
      <c r="P127" s="435"/>
      <c r="Q127" s="455"/>
    </row>
    <row r="128" spans="1:17" ht="18" customHeight="1">
      <c r="A128" s="472">
        <v>29</v>
      </c>
      <c r="B128" s="470" t="s">
        <v>86</v>
      </c>
      <c r="C128" s="465">
        <v>4902514</v>
      </c>
      <c r="D128" s="117" t="s">
        <v>14</v>
      </c>
      <c r="E128" s="130" t="s">
        <v>368</v>
      </c>
      <c r="F128" s="465">
        <v>100</v>
      </c>
      <c r="G128" s="454">
        <v>341</v>
      </c>
      <c r="H128" s="435">
        <v>341</v>
      </c>
      <c r="I128" s="435">
        <f t="shared" si="8"/>
        <v>0</v>
      </c>
      <c r="J128" s="435">
        <f t="shared" si="9"/>
        <v>0</v>
      </c>
      <c r="K128" s="435">
        <f t="shared" si="6"/>
        <v>0</v>
      </c>
      <c r="L128" s="381">
        <v>835</v>
      </c>
      <c r="M128" s="435">
        <v>835</v>
      </c>
      <c r="N128" s="435">
        <f t="shared" si="10"/>
        <v>0</v>
      </c>
      <c r="O128" s="435">
        <f t="shared" si="11"/>
        <v>0</v>
      </c>
      <c r="P128" s="435">
        <f t="shared" si="7"/>
        <v>0</v>
      </c>
      <c r="Q128" s="455"/>
    </row>
    <row r="129" spans="1:17" ht="18" customHeight="1">
      <c r="A129" s="472"/>
      <c r="B129" s="470"/>
      <c r="C129" s="465"/>
      <c r="D129" s="117"/>
      <c r="E129" s="130"/>
      <c r="F129" s="465"/>
      <c r="G129" s="454"/>
      <c r="H129" s="435"/>
      <c r="I129" s="435"/>
      <c r="J129" s="435"/>
      <c r="K129" s="435"/>
      <c r="L129" s="381"/>
      <c r="M129" s="435"/>
      <c r="N129" s="435"/>
      <c r="O129" s="435"/>
      <c r="P129" s="435"/>
      <c r="Q129" s="455"/>
    </row>
    <row r="130" spans="1:17" ht="18" customHeight="1">
      <c r="A130" s="472">
        <v>31</v>
      </c>
      <c r="B130" s="470" t="s">
        <v>87</v>
      </c>
      <c r="C130" s="465">
        <v>4902516</v>
      </c>
      <c r="D130" s="117" t="s">
        <v>14</v>
      </c>
      <c r="E130" s="130" t="s">
        <v>368</v>
      </c>
      <c r="F130" s="465">
        <v>-100</v>
      </c>
      <c r="G130" s="454">
        <v>999508</v>
      </c>
      <c r="H130" s="435">
        <v>999508</v>
      </c>
      <c r="I130" s="435">
        <f t="shared" si="8"/>
        <v>0</v>
      </c>
      <c r="J130" s="435">
        <f t="shared" si="9"/>
        <v>0</v>
      </c>
      <c r="K130" s="435">
        <f t="shared" si="6"/>
        <v>0</v>
      </c>
      <c r="L130" s="381">
        <v>999135</v>
      </c>
      <c r="M130" s="435">
        <v>999135</v>
      </c>
      <c r="N130" s="435">
        <f t="shared" si="10"/>
        <v>0</v>
      </c>
      <c r="O130" s="435">
        <f t="shared" si="11"/>
        <v>0</v>
      </c>
      <c r="P130" s="435">
        <f t="shared" si="7"/>
        <v>0</v>
      </c>
      <c r="Q130" s="455"/>
    </row>
    <row r="131" spans="1:17" ht="15" customHeight="1">
      <c r="A131" s="46"/>
      <c r="B131" s="541" t="s">
        <v>201</v>
      </c>
      <c r="C131" s="117"/>
      <c r="D131" s="117"/>
      <c r="E131" s="130"/>
      <c r="F131" s="117"/>
      <c r="G131" s="144"/>
      <c r="H131" s="21"/>
      <c r="I131" s="23"/>
      <c r="J131" s="23"/>
      <c r="K131" s="23"/>
      <c r="L131" s="113"/>
      <c r="M131" s="23"/>
      <c r="N131" s="23"/>
      <c r="O131" s="23"/>
      <c r="P131" s="23"/>
      <c r="Q131" s="204"/>
    </row>
    <row r="132" spans="1:17" ht="15" customHeight="1">
      <c r="A132" s="472">
        <v>32</v>
      </c>
      <c r="B132" s="470" t="s">
        <v>392</v>
      </c>
      <c r="C132" s="465">
        <v>4865103</v>
      </c>
      <c r="D132" s="117" t="s">
        <v>14</v>
      </c>
      <c r="E132" s="130" t="s">
        <v>368</v>
      </c>
      <c r="F132" s="465">
        <v>-100</v>
      </c>
      <c r="G132" s="454">
        <v>1207</v>
      </c>
      <c r="H132" s="435">
        <v>138</v>
      </c>
      <c r="I132" s="435">
        <f>G132-H132</f>
        <v>1069</v>
      </c>
      <c r="J132" s="435">
        <f>$F132*I132</f>
        <v>-106900</v>
      </c>
      <c r="K132" s="435">
        <f>J132/1000000</f>
        <v>-0.1069</v>
      </c>
      <c r="L132" s="454">
        <v>1469</v>
      </c>
      <c r="M132" s="435">
        <v>86</v>
      </c>
      <c r="N132" s="435">
        <f>L132-M132</f>
        <v>1383</v>
      </c>
      <c r="O132" s="435">
        <f>$F132*N132</f>
        <v>-138300</v>
      </c>
      <c r="P132" s="435">
        <f>O132/1000000</f>
        <v>-0.1383</v>
      </c>
      <c r="Q132" s="204" t="s">
        <v>393</v>
      </c>
    </row>
    <row r="133" spans="1:17" ht="15" customHeight="1" thickBot="1">
      <c r="A133" s="31"/>
      <c r="B133" s="32"/>
      <c r="C133" s="32"/>
      <c r="D133" s="32"/>
      <c r="E133" s="32"/>
      <c r="F133" s="32"/>
      <c r="G133" s="31"/>
      <c r="H133" s="32"/>
      <c r="I133" s="32"/>
      <c r="J133" s="32"/>
      <c r="K133" s="64"/>
      <c r="L133" s="31"/>
      <c r="M133" s="32"/>
      <c r="N133" s="32"/>
      <c r="O133" s="32"/>
      <c r="P133" s="64"/>
      <c r="Q133" s="205"/>
    </row>
    <row r="134" ht="13.5" thickTop="1"/>
    <row r="135" spans="1:16" ht="20.25">
      <c r="A135" s="209" t="s">
        <v>335</v>
      </c>
      <c r="K135" s="262">
        <f>SUM(K82:K133)</f>
        <v>-5.814</v>
      </c>
      <c r="P135" s="262">
        <f>SUM(P82:P133)</f>
        <v>-2.961099999999999</v>
      </c>
    </row>
    <row r="136" spans="1:16" ht="12.75">
      <c r="A136" s="70"/>
      <c r="K136" s="19"/>
      <c r="P136" s="19"/>
    </row>
    <row r="137" spans="1:16" ht="12.75">
      <c r="A137" s="70"/>
      <c r="K137" s="19"/>
      <c r="P137" s="19"/>
    </row>
    <row r="138" spans="1:17" ht="18">
      <c r="A138" s="70"/>
      <c r="K138" s="19"/>
      <c r="P138" s="19"/>
      <c r="Q138" s="610" t="str">
        <f>NDPL!$Q$1</f>
        <v>AUGUST 2010</v>
      </c>
    </row>
    <row r="139" spans="1:16" ht="12.75">
      <c r="A139" s="70"/>
      <c r="K139" s="19"/>
      <c r="P139" s="19"/>
    </row>
    <row r="140" spans="1:16" ht="12.75">
      <c r="A140" s="70"/>
      <c r="K140" s="19"/>
      <c r="P140" s="19"/>
    </row>
    <row r="141" spans="1:16" ht="12.75">
      <c r="A141" s="70"/>
      <c r="K141" s="19"/>
      <c r="P141" s="19"/>
    </row>
    <row r="142" spans="1:11" ht="13.5" thickBot="1">
      <c r="A142" s="2"/>
      <c r="B142" s="8"/>
      <c r="C142" s="8"/>
      <c r="D142" s="66"/>
      <c r="E142" s="66"/>
      <c r="F142" s="24"/>
      <c r="G142" s="24"/>
      <c r="H142" s="24"/>
      <c r="I142" s="24"/>
      <c r="J142" s="24"/>
      <c r="K142" s="67"/>
    </row>
    <row r="143" spans="1:17" ht="27.75">
      <c r="A143" s="643" t="s">
        <v>210</v>
      </c>
      <c r="B143" s="197"/>
      <c r="C143" s="193"/>
      <c r="D143" s="193"/>
      <c r="E143" s="193"/>
      <c r="F143" s="258"/>
      <c r="G143" s="258"/>
      <c r="H143" s="258"/>
      <c r="I143" s="258"/>
      <c r="J143" s="258"/>
      <c r="K143" s="259"/>
      <c r="L143" s="59"/>
      <c r="M143" s="59"/>
      <c r="N143" s="59"/>
      <c r="O143" s="59"/>
      <c r="P143" s="59"/>
      <c r="Q143" s="60"/>
    </row>
    <row r="144" spans="1:17" ht="24.75" customHeight="1">
      <c r="A144" s="642" t="s">
        <v>337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30">
        <f>K75</f>
        <v>2.543633260000001</v>
      </c>
      <c r="L144" s="394"/>
      <c r="M144" s="394"/>
      <c r="N144" s="394"/>
      <c r="O144" s="394"/>
      <c r="P144" s="630">
        <f>P75</f>
        <v>33.59366559</v>
      </c>
      <c r="Q144" s="61"/>
    </row>
    <row r="145" spans="1:17" ht="24.75" customHeight="1">
      <c r="A145" s="642" t="s">
        <v>336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30">
        <f>K135</f>
        <v>-5.814</v>
      </c>
      <c r="L145" s="394"/>
      <c r="M145" s="394"/>
      <c r="N145" s="394"/>
      <c r="O145" s="394"/>
      <c r="P145" s="630">
        <f>P135</f>
        <v>-2.961099999999999</v>
      </c>
      <c r="Q145" s="61"/>
    </row>
    <row r="146" spans="1:17" ht="24.75" customHeight="1">
      <c r="A146" s="642" t="s">
        <v>338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30">
        <f>'ROHTAK ROAD'!K43</f>
        <v>0.3569</v>
      </c>
      <c r="L146" s="394"/>
      <c r="M146" s="394"/>
      <c r="N146" s="394"/>
      <c r="O146" s="394"/>
      <c r="P146" s="630">
        <f>'ROHTAK ROAD'!P43</f>
        <v>1.6002</v>
      </c>
      <c r="Q146" s="61"/>
    </row>
    <row r="147" spans="1:17" ht="24.75" customHeight="1">
      <c r="A147" s="642" t="s">
        <v>339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30">
        <f>-MES!K39</f>
        <v>-0.2703</v>
      </c>
      <c r="L147" s="394"/>
      <c r="M147" s="394"/>
      <c r="N147" s="394"/>
      <c r="O147" s="394"/>
      <c r="P147" s="630">
        <f>-MES!P39</f>
        <v>-0.34330000000000005</v>
      </c>
      <c r="Q147" s="61"/>
    </row>
    <row r="148" spans="1:17" ht="29.25" customHeight="1" thickBot="1">
      <c r="A148" s="644" t="s">
        <v>211</v>
      </c>
      <c r="B148" s="260"/>
      <c r="C148" s="261"/>
      <c r="D148" s="261"/>
      <c r="E148" s="261"/>
      <c r="F148" s="261"/>
      <c r="G148" s="261"/>
      <c r="H148" s="261"/>
      <c r="I148" s="261"/>
      <c r="J148" s="261"/>
      <c r="K148" s="645">
        <f>SUM(K144:K147)</f>
        <v>-3.1837667399999994</v>
      </c>
      <c r="L148" s="631"/>
      <c r="M148" s="631"/>
      <c r="N148" s="631"/>
      <c r="O148" s="631"/>
      <c r="P148" s="645">
        <f>SUM(P144:P147)</f>
        <v>31.88946559</v>
      </c>
      <c r="Q148" s="210"/>
    </row>
    <row r="153" ht="13.5" thickBot="1"/>
    <row r="154" spans="1:17" ht="12.75">
      <c r="A154" s="304"/>
      <c r="B154" s="305"/>
      <c r="C154" s="305"/>
      <c r="D154" s="305"/>
      <c r="E154" s="305"/>
      <c r="F154" s="305"/>
      <c r="G154" s="305"/>
      <c r="H154" s="59"/>
      <c r="I154" s="59"/>
      <c r="J154" s="59"/>
      <c r="K154" s="59"/>
      <c r="L154" s="59"/>
      <c r="M154" s="59"/>
      <c r="N154" s="59"/>
      <c r="O154" s="59"/>
      <c r="P154" s="59"/>
      <c r="Q154" s="60"/>
    </row>
    <row r="155" spans="1:17" ht="26.25">
      <c r="A155" s="634" t="s">
        <v>349</v>
      </c>
      <c r="B155" s="296"/>
      <c r="C155" s="296"/>
      <c r="D155" s="296"/>
      <c r="E155" s="296"/>
      <c r="F155" s="296"/>
      <c r="G155" s="296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306"/>
      <c r="B156" s="296"/>
      <c r="C156" s="296"/>
      <c r="D156" s="296"/>
      <c r="E156" s="296"/>
      <c r="F156" s="296"/>
      <c r="G156" s="296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5.75">
      <c r="A157" s="307"/>
      <c r="B157" s="308"/>
      <c r="C157" s="308"/>
      <c r="D157" s="308"/>
      <c r="E157" s="308"/>
      <c r="F157" s="308"/>
      <c r="G157" s="308"/>
      <c r="H157" s="21"/>
      <c r="I157" s="21"/>
      <c r="J157" s="21"/>
      <c r="K157" s="351" t="s">
        <v>361</v>
      </c>
      <c r="L157" s="21"/>
      <c r="M157" s="21"/>
      <c r="N157" s="21"/>
      <c r="O157" s="21"/>
      <c r="P157" s="351" t="s">
        <v>362</v>
      </c>
      <c r="Q157" s="61"/>
    </row>
    <row r="158" spans="1:17" ht="12.75">
      <c r="A158" s="309"/>
      <c r="B158" s="179"/>
      <c r="C158" s="179"/>
      <c r="D158" s="179"/>
      <c r="E158" s="179"/>
      <c r="F158" s="179"/>
      <c r="G158" s="179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309"/>
      <c r="B159" s="179"/>
      <c r="C159" s="179"/>
      <c r="D159" s="179"/>
      <c r="E159" s="179"/>
      <c r="F159" s="179"/>
      <c r="G159" s="179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23.25">
      <c r="A160" s="632" t="s">
        <v>352</v>
      </c>
      <c r="B160" s="297"/>
      <c r="C160" s="297"/>
      <c r="D160" s="298"/>
      <c r="E160" s="298"/>
      <c r="F160" s="299"/>
      <c r="G160" s="298"/>
      <c r="H160" s="21"/>
      <c r="I160" s="21"/>
      <c r="J160" s="21"/>
      <c r="K160" s="637">
        <f>K148</f>
        <v>-3.1837667399999994</v>
      </c>
      <c r="L160" s="635" t="s">
        <v>350</v>
      </c>
      <c r="M160" s="577"/>
      <c r="N160" s="577"/>
      <c r="O160" s="577"/>
      <c r="P160" s="637">
        <f>P148</f>
        <v>31.88946559</v>
      </c>
      <c r="Q160" s="639" t="s">
        <v>350</v>
      </c>
    </row>
    <row r="161" spans="1:17" ht="23.25">
      <c r="A161" s="314"/>
      <c r="B161" s="300"/>
      <c r="C161" s="300"/>
      <c r="D161" s="296"/>
      <c r="E161" s="296"/>
      <c r="F161" s="301"/>
      <c r="G161" s="296"/>
      <c r="H161" s="21"/>
      <c r="I161" s="21"/>
      <c r="J161" s="21"/>
      <c r="K161" s="577"/>
      <c r="L161" s="636"/>
      <c r="M161" s="577"/>
      <c r="N161" s="577"/>
      <c r="O161" s="577"/>
      <c r="P161" s="577"/>
      <c r="Q161" s="640"/>
    </row>
    <row r="162" spans="1:17" ht="23.25">
      <c r="A162" s="633" t="s">
        <v>351</v>
      </c>
      <c r="B162" s="302"/>
      <c r="C162" s="53"/>
      <c r="D162" s="296"/>
      <c r="E162" s="296"/>
      <c r="F162" s="303"/>
      <c r="G162" s="298"/>
      <c r="H162" s="21"/>
      <c r="I162" s="21"/>
      <c r="J162" s="21"/>
      <c r="K162" s="577">
        <f>-'STEPPED UP GENCO'!K48</f>
        <v>-0.023781830400000016</v>
      </c>
      <c r="L162" s="635" t="s">
        <v>350</v>
      </c>
      <c r="M162" s="577"/>
      <c r="N162" s="577"/>
      <c r="O162" s="577"/>
      <c r="P162" s="577">
        <f>-'STEPPED UP GENCO'!P48</f>
        <v>-3.0130670782999998</v>
      </c>
      <c r="Q162" s="639" t="s">
        <v>350</v>
      </c>
    </row>
    <row r="163" spans="1:17" ht="15">
      <c r="A163" s="31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95"/>
      <c r="M163" s="21"/>
      <c r="N163" s="21"/>
      <c r="O163" s="21"/>
      <c r="P163" s="21"/>
      <c r="Q163" s="641"/>
    </row>
    <row r="164" spans="1:17" ht="15">
      <c r="A164" s="31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95"/>
      <c r="M164" s="21"/>
      <c r="N164" s="21"/>
      <c r="O164" s="21"/>
      <c r="P164" s="21"/>
      <c r="Q164" s="641"/>
    </row>
    <row r="165" spans="1:17" ht="15">
      <c r="A165" s="31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95"/>
      <c r="M165" s="21"/>
      <c r="N165" s="21"/>
      <c r="O165" s="21"/>
      <c r="P165" s="21"/>
      <c r="Q165" s="641"/>
    </row>
    <row r="166" spans="1:17" ht="23.25">
      <c r="A166" s="310"/>
      <c r="B166" s="21"/>
      <c r="C166" s="21"/>
      <c r="D166" s="21"/>
      <c r="E166" s="21"/>
      <c r="F166" s="21"/>
      <c r="G166" s="21"/>
      <c r="H166" s="297"/>
      <c r="I166" s="297"/>
      <c r="J166" s="316" t="s">
        <v>353</v>
      </c>
      <c r="K166" s="638">
        <f>SUM(K160:K165)</f>
        <v>-3.2075485703999993</v>
      </c>
      <c r="L166" s="316" t="s">
        <v>350</v>
      </c>
      <c r="M166" s="577"/>
      <c r="N166" s="577"/>
      <c r="O166" s="577"/>
      <c r="P166" s="638">
        <f>SUM(P160:P165)</f>
        <v>28.8763985117</v>
      </c>
      <c r="Q166" s="316" t="s">
        <v>350</v>
      </c>
    </row>
    <row r="167" spans="1:17" ht="13.5" thickBot="1">
      <c r="A167" s="31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210"/>
    </row>
  </sheetData>
  <sheetProtection/>
  <printOptions horizontalCentered="1"/>
  <pageMargins left="0.5" right="0.5" top="0.5" bottom="0.5" header="0.5" footer="0.5"/>
  <pageSetup horizontalDpi="600" verticalDpi="600" orientation="landscape" paperSize="9" scale="50" r:id="rId1"/>
  <rowBreaks count="3" manualBreakCount="3">
    <brk id="45" max="255" man="1"/>
    <brk id="77" max="16" man="1"/>
    <brk id="13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60" zoomScaleNormal="70" zoomScalePageLayoutView="50" workbookViewId="0" topLeftCell="A1">
      <selection activeCell="H81" sqref="H81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28125" style="0" bestFit="1" customWidth="1"/>
    <col min="10" max="10" width="9.8515625" style="0" bestFit="1" customWidth="1"/>
    <col min="11" max="11" width="13.7109375" style="0" customWidth="1"/>
    <col min="12" max="12" width="14.421875" style="0" customWidth="1"/>
    <col min="13" max="13" width="14.28125" style="0" customWidth="1"/>
    <col min="14" max="14" width="9.28125" style="0" bestFit="1" customWidth="1"/>
    <col min="15" max="15" width="10.8515625" style="0" bestFit="1" customWidth="1"/>
    <col min="16" max="16" width="14.28125" style="0" customWidth="1"/>
    <col min="17" max="17" width="18.8515625" style="0" customWidth="1"/>
  </cols>
  <sheetData>
    <row r="1" spans="1:17" ht="26.25">
      <c r="A1" s="1" t="s">
        <v>257</v>
      </c>
      <c r="Q1" s="244" t="str">
        <f>NDPL!Q1</f>
        <v>AUGUST 2010</v>
      </c>
    </row>
    <row r="2" ht="18.75" customHeight="1">
      <c r="A2" s="109" t="s">
        <v>258</v>
      </c>
    </row>
    <row r="3" ht="23.25">
      <c r="A3" s="252" t="s">
        <v>231</v>
      </c>
    </row>
    <row r="4" spans="1:16" ht="24" thickBot="1">
      <c r="A4" s="596" t="s">
        <v>232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01/09/10</v>
      </c>
      <c r="H5" s="41" t="str">
        <f>NDPL!H5</f>
        <v>INTIAL READING 01/08/10</v>
      </c>
      <c r="I5" s="41" t="s">
        <v>4</v>
      </c>
      <c r="J5" s="41" t="s">
        <v>5</v>
      </c>
      <c r="K5" s="41" t="s">
        <v>6</v>
      </c>
      <c r="L5" s="43" t="str">
        <f>NDPL!G5</f>
        <v>FINAL READING 01/09/10</v>
      </c>
      <c r="M5" s="41" t="str">
        <f>NDPL!H5</f>
        <v>INTIAL READING 01/08/10</v>
      </c>
      <c r="N5" s="41" t="s">
        <v>4</v>
      </c>
      <c r="O5" s="41" t="s">
        <v>5</v>
      </c>
      <c r="P5" s="41" t="s">
        <v>6</v>
      </c>
      <c r="Q5" s="239" t="s">
        <v>330</v>
      </c>
    </row>
    <row r="6" ht="14.25" thickBot="1" thickTop="1"/>
    <row r="7" spans="1:17" ht="18" customHeight="1" thickTop="1">
      <c r="A7" s="211"/>
      <c r="B7" s="212" t="s">
        <v>213</v>
      </c>
      <c r="C7" s="213"/>
      <c r="D7" s="213"/>
      <c r="E7" s="213"/>
      <c r="F7" s="213"/>
      <c r="G7" s="73"/>
      <c r="H7" s="74"/>
      <c r="I7" s="74"/>
      <c r="J7" s="74"/>
      <c r="K7" s="74"/>
      <c r="L7" s="75"/>
      <c r="M7" s="74"/>
      <c r="N7" s="74"/>
      <c r="O7" s="74"/>
      <c r="P7" s="74"/>
      <c r="Q7" s="203"/>
    </row>
    <row r="8" spans="1:17" ht="18" customHeight="1">
      <c r="A8" s="214"/>
      <c r="B8" s="215" t="s">
        <v>117</v>
      </c>
      <c r="C8" s="216"/>
      <c r="D8" s="217"/>
      <c r="E8" s="218"/>
      <c r="F8" s="219"/>
      <c r="G8" s="80"/>
      <c r="H8" s="81"/>
      <c r="I8" s="82"/>
      <c r="J8" s="82"/>
      <c r="K8" s="82"/>
      <c r="L8" s="83"/>
      <c r="M8" s="81"/>
      <c r="N8" s="82"/>
      <c r="O8" s="82"/>
      <c r="P8" s="82"/>
      <c r="Q8" s="204"/>
    </row>
    <row r="9" spans="1:17" ht="18" customHeight="1">
      <c r="A9" s="214">
        <v>1</v>
      </c>
      <c r="B9" s="215" t="s">
        <v>118</v>
      </c>
      <c r="C9" s="216">
        <v>4865136</v>
      </c>
      <c r="D9" s="220" t="s">
        <v>14</v>
      </c>
      <c r="E9" s="346" t="s">
        <v>368</v>
      </c>
      <c r="F9" s="221">
        <v>100</v>
      </c>
      <c r="G9" s="145">
        <v>1449</v>
      </c>
      <c r="H9" s="600">
        <v>1410</v>
      </c>
      <c r="I9" s="82">
        <f aca="true" t="shared" si="0" ref="I9:I51">G9-H9</f>
        <v>39</v>
      </c>
      <c r="J9" s="82">
        <f aca="true" t="shared" si="1" ref="J9:J51">$F9*I9</f>
        <v>3900</v>
      </c>
      <c r="K9" s="82">
        <f aca="true" t="shared" si="2" ref="K9:K51">J9/1000000</f>
        <v>0.0039</v>
      </c>
      <c r="L9" s="247">
        <v>51316</v>
      </c>
      <c r="M9" s="82">
        <v>46607</v>
      </c>
      <c r="N9" s="82">
        <f aca="true" t="shared" si="3" ref="N9:N51">L9-M9</f>
        <v>4709</v>
      </c>
      <c r="O9" s="82">
        <f aca="true" t="shared" si="4" ref="O9:O51">$F9*N9</f>
        <v>470900</v>
      </c>
      <c r="P9" s="82">
        <f aca="true" t="shared" si="5" ref="P9:P51">O9/1000000</f>
        <v>0.4709</v>
      </c>
      <c r="Q9" s="204"/>
    </row>
    <row r="10" spans="1:17" ht="18" customHeight="1">
      <c r="A10" s="214">
        <v>2</v>
      </c>
      <c r="B10" s="215" t="s">
        <v>119</v>
      </c>
      <c r="C10" s="216">
        <v>4865137</v>
      </c>
      <c r="D10" s="220" t="s">
        <v>14</v>
      </c>
      <c r="E10" s="346" t="s">
        <v>368</v>
      </c>
      <c r="F10" s="221">
        <v>100</v>
      </c>
      <c r="G10" s="145">
        <v>1359</v>
      </c>
      <c r="H10" s="600">
        <v>1229</v>
      </c>
      <c r="I10" s="82">
        <f t="shared" si="0"/>
        <v>130</v>
      </c>
      <c r="J10" s="82">
        <f t="shared" si="1"/>
        <v>13000</v>
      </c>
      <c r="K10" s="82">
        <f t="shared" si="2"/>
        <v>0.013</v>
      </c>
      <c r="L10" s="247">
        <v>110446</v>
      </c>
      <c r="M10" s="82">
        <v>106602</v>
      </c>
      <c r="N10" s="82">
        <f t="shared" si="3"/>
        <v>3844</v>
      </c>
      <c r="O10" s="82">
        <f t="shared" si="4"/>
        <v>384400</v>
      </c>
      <c r="P10" s="82">
        <f t="shared" si="5"/>
        <v>0.3844</v>
      </c>
      <c r="Q10" s="204"/>
    </row>
    <row r="11" spans="1:17" ht="18" customHeight="1">
      <c r="A11" s="214">
        <v>3</v>
      </c>
      <c r="B11" s="215" t="s">
        <v>120</v>
      </c>
      <c r="C11" s="216">
        <v>4865138</v>
      </c>
      <c r="D11" s="220" t="s">
        <v>14</v>
      </c>
      <c r="E11" s="346" t="s">
        <v>368</v>
      </c>
      <c r="F11" s="221">
        <v>100</v>
      </c>
      <c r="G11" s="145">
        <v>999756</v>
      </c>
      <c r="H11" s="600">
        <v>999797</v>
      </c>
      <c r="I11" s="82">
        <f t="shared" si="0"/>
        <v>-41</v>
      </c>
      <c r="J11" s="82">
        <f t="shared" si="1"/>
        <v>-4100</v>
      </c>
      <c r="K11" s="82">
        <f t="shared" si="2"/>
        <v>-0.0041</v>
      </c>
      <c r="L11" s="247">
        <v>4509</v>
      </c>
      <c r="M11" s="82">
        <v>5628</v>
      </c>
      <c r="N11" s="82">
        <f t="shared" si="3"/>
        <v>-1119</v>
      </c>
      <c r="O11" s="82">
        <f t="shared" si="4"/>
        <v>-111900</v>
      </c>
      <c r="P11" s="82">
        <f t="shared" si="5"/>
        <v>-0.1119</v>
      </c>
      <c r="Q11" s="204"/>
    </row>
    <row r="12" spans="1:17" ht="18" customHeight="1">
      <c r="A12" s="214">
        <v>4</v>
      </c>
      <c r="B12" s="215" t="s">
        <v>121</v>
      </c>
      <c r="C12" s="216">
        <v>4865139</v>
      </c>
      <c r="D12" s="220" t="s">
        <v>14</v>
      </c>
      <c r="E12" s="346" t="s">
        <v>368</v>
      </c>
      <c r="F12" s="221">
        <v>100</v>
      </c>
      <c r="G12" s="145">
        <v>3100</v>
      </c>
      <c r="H12" s="600">
        <v>3011</v>
      </c>
      <c r="I12" s="82">
        <f t="shared" si="0"/>
        <v>89</v>
      </c>
      <c r="J12" s="82">
        <f t="shared" si="1"/>
        <v>8900</v>
      </c>
      <c r="K12" s="82">
        <f t="shared" si="2"/>
        <v>0.0089</v>
      </c>
      <c r="L12" s="247">
        <v>72314</v>
      </c>
      <c r="M12" s="82">
        <v>67888</v>
      </c>
      <c r="N12" s="82">
        <f t="shared" si="3"/>
        <v>4426</v>
      </c>
      <c r="O12" s="82">
        <f t="shared" si="4"/>
        <v>442600</v>
      </c>
      <c r="P12" s="82">
        <f t="shared" si="5"/>
        <v>0.4426</v>
      </c>
      <c r="Q12" s="204"/>
    </row>
    <row r="13" spans="1:17" ht="18" customHeight="1">
      <c r="A13" s="214">
        <v>5</v>
      </c>
      <c r="B13" s="215" t="s">
        <v>122</v>
      </c>
      <c r="C13" s="216">
        <v>4864948</v>
      </c>
      <c r="D13" s="220" t="s">
        <v>14</v>
      </c>
      <c r="E13" s="346" t="s">
        <v>368</v>
      </c>
      <c r="F13" s="221">
        <v>1000</v>
      </c>
      <c r="G13" s="145">
        <v>27783</v>
      </c>
      <c r="H13" s="600">
        <v>25671</v>
      </c>
      <c r="I13" s="82">
        <f t="shared" si="0"/>
        <v>2112</v>
      </c>
      <c r="J13" s="82">
        <f t="shared" si="1"/>
        <v>2112000</v>
      </c>
      <c r="K13" s="82">
        <f t="shared" si="2"/>
        <v>2.112</v>
      </c>
      <c r="L13" s="247">
        <v>232</v>
      </c>
      <c r="M13" s="82">
        <v>232</v>
      </c>
      <c r="N13" s="82">
        <f t="shared" si="3"/>
        <v>0</v>
      </c>
      <c r="O13" s="82">
        <f t="shared" si="4"/>
        <v>0</v>
      </c>
      <c r="P13" s="82">
        <f t="shared" si="5"/>
        <v>0</v>
      </c>
      <c r="Q13" s="204"/>
    </row>
    <row r="14" spans="1:17" ht="18" customHeight="1">
      <c r="A14" s="214"/>
      <c r="B14" s="222" t="s">
        <v>163</v>
      </c>
      <c r="C14" s="216"/>
      <c r="D14" s="220"/>
      <c r="E14" s="346"/>
      <c r="F14" s="221"/>
      <c r="G14" s="145"/>
      <c r="H14" s="600"/>
      <c r="I14" s="82"/>
      <c r="J14" s="82"/>
      <c r="K14" s="82"/>
      <c r="L14" s="247"/>
      <c r="M14" s="82"/>
      <c r="N14" s="82"/>
      <c r="O14" s="82"/>
      <c r="P14" s="82"/>
      <c r="Q14" s="204"/>
    </row>
    <row r="15" spans="1:17" ht="18" customHeight="1">
      <c r="A15" s="214"/>
      <c r="B15" s="222" t="s">
        <v>117</v>
      </c>
      <c r="C15" s="216"/>
      <c r="D15" s="220"/>
      <c r="E15" s="346"/>
      <c r="F15" s="221"/>
      <c r="G15" s="145"/>
      <c r="H15" s="82"/>
      <c r="I15" s="82"/>
      <c r="J15" s="82"/>
      <c r="K15" s="82"/>
      <c r="L15" s="247"/>
      <c r="M15" s="82"/>
      <c r="N15" s="82"/>
      <c r="O15" s="82"/>
      <c r="P15" s="82"/>
      <c r="Q15" s="204"/>
    </row>
    <row r="16" spans="1:17" ht="18" customHeight="1">
      <c r="A16" s="214">
        <v>6</v>
      </c>
      <c r="B16" s="215" t="s">
        <v>214</v>
      </c>
      <c r="C16" s="216">
        <v>4865124</v>
      </c>
      <c r="D16" s="217" t="s">
        <v>14</v>
      </c>
      <c r="E16" s="346" t="s">
        <v>368</v>
      </c>
      <c r="F16" s="221">
        <v>100</v>
      </c>
      <c r="G16" s="145">
        <v>81</v>
      </c>
      <c r="H16" s="82">
        <v>19</v>
      </c>
      <c r="I16" s="82">
        <f>G16-H16</f>
        <v>62</v>
      </c>
      <c r="J16" s="82">
        <f t="shared" si="1"/>
        <v>6200</v>
      </c>
      <c r="K16" s="82">
        <f t="shared" si="2"/>
        <v>0.0062</v>
      </c>
      <c r="L16" s="247">
        <v>265187</v>
      </c>
      <c r="M16" s="82">
        <v>260838</v>
      </c>
      <c r="N16" s="82">
        <f>L16-M16</f>
        <v>4349</v>
      </c>
      <c r="O16" s="82">
        <f t="shared" si="4"/>
        <v>434900</v>
      </c>
      <c r="P16" s="82">
        <f t="shared" si="5"/>
        <v>0.4349</v>
      </c>
      <c r="Q16" s="204"/>
    </row>
    <row r="17" spans="1:17" ht="18" customHeight="1">
      <c r="A17" s="214">
        <v>7</v>
      </c>
      <c r="B17" s="215" t="s">
        <v>215</v>
      </c>
      <c r="C17" s="216">
        <v>4865125</v>
      </c>
      <c r="D17" s="220" t="s">
        <v>14</v>
      </c>
      <c r="E17" s="346" t="s">
        <v>368</v>
      </c>
      <c r="F17" s="221">
        <v>100</v>
      </c>
      <c r="G17" s="145">
        <v>442</v>
      </c>
      <c r="H17" s="82">
        <v>114</v>
      </c>
      <c r="I17" s="82">
        <f t="shared" si="0"/>
        <v>328</v>
      </c>
      <c r="J17" s="82">
        <f t="shared" si="1"/>
        <v>32800</v>
      </c>
      <c r="K17" s="82">
        <f t="shared" si="2"/>
        <v>0.0328</v>
      </c>
      <c r="L17" s="247">
        <v>387903</v>
      </c>
      <c r="M17" s="82">
        <v>383308</v>
      </c>
      <c r="N17" s="82">
        <f t="shared" si="3"/>
        <v>4595</v>
      </c>
      <c r="O17" s="82">
        <f t="shared" si="4"/>
        <v>459500</v>
      </c>
      <c r="P17" s="82">
        <f t="shared" si="5"/>
        <v>0.4595</v>
      </c>
      <c r="Q17" s="204"/>
    </row>
    <row r="18" spans="1:17" ht="18" customHeight="1">
      <c r="A18" s="214">
        <v>8</v>
      </c>
      <c r="B18" s="218" t="s">
        <v>216</v>
      </c>
      <c r="C18" s="216">
        <v>4865126</v>
      </c>
      <c r="D18" s="220" t="s">
        <v>14</v>
      </c>
      <c r="E18" s="346" t="s">
        <v>368</v>
      </c>
      <c r="F18" s="221">
        <v>100</v>
      </c>
      <c r="G18" s="145">
        <v>1057</v>
      </c>
      <c r="H18" s="82">
        <v>349</v>
      </c>
      <c r="I18" s="82">
        <f t="shared" si="0"/>
        <v>708</v>
      </c>
      <c r="J18" s="82">
        <f t="shared" si="1"/>
        <v>70800</v>
      </c>
      <c r="K18" s="82">
        <f t="shared" si="2"/>
        <v>0.0708</v>
      </c>
      <c r="L18" s="247">
        <v>166468</v>
      </c>
      <c r="M18" s="82">
        <v>164889</v>
      </c>
      <c r="N18" s="82">
        <f t="shared" si="3"/>
        <v>1579</v>
      </c>
      <c r="O18" s="82">
        <f t="shared" si="4"/>
        <v>157900</v>
      </c>
      <c r="P18" s="82">
        <f t="shared" si="5"/>
        <v>0.1579</v>
      </c>
      <c r="Q18" s="204"/>
    </row>
    <row r="19" spans="1:17" ht="18" customHeight="1">
      <c r="A19" s="214">
        <v>9</v>
      </c>
      <c r="B19" s="215" t="s">
        <v>217</v>
      </c>
      <c r="C19" s="216">
        <v>4865127</v>
      </c>
      <c r="D19" s="220" t="s">
        <v>14</v>
      </c>
      <c r="E19" s="346" t="s">
        <v>368</v>
      </c>
      <c r="F19" s="221">
        <v>100</v>
      </c>
      <c r="G19" s="145">
        <v>599</v>
      </c>
      <c r="H19" s="82">
        <v>170</v>
      </c>
      <c r="I19" s="82">
        <f t="shared" si="0"/>
        <v>429</v>
      </c>
      <c r="J19" s="82">
        <f t="shared" si="1"/>
        <v>42900</v>
      </c>
      <c r="K19" s="82">
        <f t="shared" si="2"/>
        <v>0.0429</v>
      </c>
      <c r="L19" s="247">
        <v>287380</v>
      </c>
      <c r="M19" s="82">
        <v>285015</v>
      </c>
      <c r="N19" s="82">
        <f t="shared" si="3"/>
        <v>2365</v>
      </c>
      <c r="O19" s="82">
        <f t="shared" si="4"/>
        <v>236500</v>
      </c>
      <c r="P19" s="82">
        <f t="shared" si="5"/>
        <v>0.2365</v>
      </c>
      <c r="Q19" s="204"/>
    </row>
    <row r="20" spans="1:17" ht="18" customHeight="1">
      <c r="A20" s="214">
        <v>10</v>
      </c>
      <c r="B20" s="215" t="s">
        <v>218</v>
      </c>
      <c r="C20" s="216">
        <v>4865128</v>
      </c>
      <c r="D20" s="220" t="s">
        <v>14</v>
      </c>
      <c r="E20" s="346" t="s">
        <v>368</v>
      </c>
      <c r="F20" s="221">
        <v>100</v>
      </c>
      <c r="G20" s="145">
        <v>999994</v>
      </c>
      <c r="H20" s="82">
        <v>1000073</v>
      </c>
      <c r="I20" s="82">
        <f t="shared" si="0"/>
        <v>-79</v>
      </c>
      <c r="J20" s="82">
        <f t="shared" si="1"/>
        <v>-7900</v>
      </c>
      <c r="K20" s="82">
        <f t="shared" si="2"/>
        <v>-0.0079</v>
      </c>
      <c r="L20" s="247">
        <v>189237</v>
      </c>
      <c r="M20" s="82">
        <v>186350</v>
      </c>
      <c r="N20" s="82">
        <f t="shared" si="3"/>
        <v>2887</v>
      </c>
      <c r="O20" s="82">
        <f t="shared" si="4"/>
        <v>288700</v>
      </c>
      <c r="P20" s="82">
        <f t="shared" si="5"/>
        <v>0.2887</v>
      </c>
      <c r="Q20" s="204" t="s">
        <v>332</v>
      </c>
    </row>
    <row r="21" spans="1:17" ht="18" customHeight="1">
      <c r="A21" s="214">
        <v>11</v>
      </c>
      <c r="B21" s="215" t="s">
        <v>219</v>
      </c>
      <c r="C21" s="216">
        <v>4865129</v>
      </c>
      <c r="D21" s="217" t="s">
        <v>14</v>
      </c>
      <c r="E21" s="346" t="s">
        <v>368</v>
      </c>
      <c r="F21" s="221">
        <v>100</v>
      </c>
      <c r="G21" s="145">
        <v>617</v>
      </c>
      <c r="H21" s="82">
        <v>71</v>
      </c>
      <c r="I21" s="82">
        <f>G21-H21</f>
        <v>546</v>
      </c>
      <c r="J21" s="82">
        <f t="shared" si="1"/>
        <v>54600</v>
      </c>
      <c r="K21" s="82">
        <f t="shared" si="2"/>
        <v>0.0546</v>
      </c>
      <c r="L21" s="247">
        <v>124432</v>
      </c>
      <c r="M21" s="82">
        <v>122959</v>
      </c>
      <c r="N21" s="82">
        <f>L21-M21</f>
        <v>1473</v>
      </c>
      <c r="O21" s="82">
        <f t="shared" si="4"/>
        <v>147300</v>
      </c>
      <c r="P21" s="82">
        <f t="shared" si="5"/>
        <v>0.1473</v>
      </c>
      <c r="Q21" s="204"/>
    </row>
    <row r="22" spans="1:17" ht="18" customHeight="1">
      <c r="A22" s="214">
        <v>12</v>
      </c>
      <c r="B22" s="215" t="s">
        <v>220</v>
      </c>
      <c r="C22" s="216">
        <v>4865130</v>
      </c>
      <c r="D22" s="220" t="s">
        <v>14</v>
      </c>
      <c r="E22" s="346" t="s">
        <v>368</v>
      </c>
      <c r="F22" s="221">
        <v>100</v>
      </c>
      <c r="G22" s="145">
        <v>311</v>
      </c>
      <c r="H22" s="82">
        <v>279</v>
      </c>
      <c r="I22" s="82">
        <f t="shared" si="0"/>
        <v>32</v>
      </c>
      <c r="J22" s="82">
        <f t="shared" si="1"/>
        <v>3200</v>
      </c>
      <c r="K22" s="82">
        <f t="shared" si="2"/>
        <v>0.0032</v>
      </c>
      <c r="L22" s="247">
        <v>165385</v>
      </c>
      <c r="M22" s="82">
        <v>165402</v>
      </c>
      <c r="N22" s="82">
        <f t="shared" si="3"/>
        <v>-17</v>
      </c>
      <c r="O22" s="82">
        <f t="shared" si="4"/>
        <v>-1700</v>
      </c>
      <c r="P22" s="82">
        <f t="shared" si="5"/>
        <v>-0.0017</v>
      </c>
      <c r="Q22" s="204"/>
    </row>
    <row r="23" spans="1:17" ht="18" customHeight="1">
      <c r="A23" s="214">
        <v>13</v>
      </c>
      <c r="B23" s="215" t="s">
        <v>221</v>
      </c>
      <c r="C23" s="216">
        <v>4865131</v>
      </c>
      <c r="D23" s="220" t="s">
        <v>14</v>
      </c>
      <c r="E23" s="346" t="s">
        <v>368</v>
      </c>
      <c r="F23" s="221">
        <v>100</v>
      </c>
      <c r="G23" s="145">
        <v>1145</v>
      </c>
      <c r="H23" s="82">
        <v>306</v>
      </c>
      <c r="I23" s="82">
        <f t="shared" si="0"/>
        <v>839</v>
      </c>
      <c r="J23" s="82">
        <f t="shared" si="1"/>
        <v>83900</v>
      </c>
      <c r="K23" s="82">
        <f t="shared" si="2"/>
        <v>0.0839</v>
      </c>
      <c r="L23" s="247">
        <v>208028</v>
      </c>
      <c r="M23" s="82">
        <v>206012</v>
      </c>
      <c r="N23" s="82">
        <f t="shared" si="3"/>
        <v>2016</v>
      </c>
      <c r="O23" s="82">
        <f t="shared" si="4"/>
        <v>201600</v>
      </c>
      <c r="P23" s="82">
        <f t="shared" si="5"/>
        <v>0.2016</v>
      </c>
      <c r="Q23" s="204"/>
    </row>
    <row r="24" spans="1:17" ht="18" customHeight="1">
      <c r="A24" s="214"/>
      <c r="B24" s="223" t="s">
        <v>222</v>
      </c>
      <c r="C24" s="216"/>
      <c r="D24" s="220"/>
      <c r="E24" s="346"/>
      <c r="F24" s="221"/>
      <c r="G24" s="145"/>
      <c r="H24" s="82"/>
      <c r="I24" s="82"/>
      <c r="J24" s="82"/>
      <c r="K24" s="82"/>
      <c r="L24" s="247"/>
      <c r="M24" s="82"/>
      <c r="N24" s="82"/>
      <c r="O24" s="82"/>
      <c r="P24" s="82"/>
      <c r="Q24" s="204"/>
    </row>
    <row r="25" spans="1:17" ht="18" customHeight="1">
      <c r="A25" s="214">
        <v>14</v>
      </c>
      <c r="B25" s="215" t="s">
        <v>223</v>
      </c>
      <c r="C25" s="216">
        <v>4865037</v>
      </c>
      <c r="D25" s="220" t="s">
        <v>14</v>
      </c>
      <c r="E25" s="346" t="s">
        <v>368</v>
      </c>
      <c r="F25" s="221">
        <v>1100</v>
      </c>
      <c r="G25" s="145">
        <v>0</v>
      </c>
      <c r="H25" s="600">
        <v>0</v>
      </c>
      <c r="I25" s="82">
        <f t="shared" si="0"/>
        <v>0</v>
      </c>
      <c r="J25" s="82">
        <f t="shared" si="1"/>
        <v>0</v>
      </c>
      <c r="K25" s="82">
        <f t="shared" si="2"/>
        <v>0</v>
      </c>
      <c r="L25" s="247">
        <v>38264</v>
      </c>
      <c r="M25" s="82">
        <v>36153</v>
      </c>
      <c r="N25" s="82">
        <f t="shared" si="3"/>
        <v>2111</v>
      </c>
      <c r="O25" s="82">
        <f t="shared" si="4"/>
        <v>2322100</v>
      </c>
      <c r="P25" s="82">
        <f t="shared" si="5"/>
        <v>2.3221</v>
      </c>
      <c r="Q25" s="204"/>
    </row>
    <row r="26" spans="1:17" ht="18" customHeight="1">
      <c r="A26" s="214">
        <v>15</v>
      </c>
      <c r="B26" s="215" t="s">
        <v>224</v>
      </c>
      <c r="C26" s="216">
        <v>4865038</v>
      </c>
      <c r="D26" s="220" t="s">
        <v>14</v>
      </c>
      <c r="E26" s="346" t="s">
        <v>368</v>
      </c>
      <c r="F26" s="221">
        <v>1000</v>
      </c>
      <c r="G26" s="145">
        <v>4793</v>
      </c>
      <c r="H26" s="82">
        <v>4635</v>
      </c>
      <c r="I26" s="82">
        <f t="shared" si="0"/>
        <v>158</v>
      </c>
      <c r="J26" s="82">
        <f t="shared" si="1"/>
        <v>158000</v>
      </c>
      <c r="K26" s="82">
        <f t="shared" si="2"/>
        <v>0.158</v>
      </c>
      <c r="L26" s="247">
        <v>36005</v>
      </c>
      <c r="M26" s="82">
        <v>35996</v>
      </c>
      <c r="N26" s="82">
        <f t="shared" si="3"/>
        <v>9</v>
      </c>
      <c r="O26" s="82">
        <f t="shared" si="4"/>
        <v>9000</v>
      </c>
      <c r="P26" s="82">
        <f t="shared" si="5"/>
        <v>0.009</v>
      </c>
      <c r="Q26" s="204"/>
    </row>
    <row r="27" spans="1:17" ht="18" customHeight="1">
      <c r="A27" s="214">
        <v>16</v>
      </c>
      <c r="B27" s="215" t="s">
        <v>225</v>
      </c>
      <c r="C27" s="216">
        <v>4865039</v>
      </c>
      <c r="D27" s="220" t="s">
        <v>14</v>
      </c>
      <c r="E27" s="346" t="s">
        <v>368</v>
      </c>
      <c r="F27" s="221">
        <v>1100</v>
      </c>
      <c r="G27" s="145">
        <v>0</v>
      </c>
      <c r="H27" s="600">
        <v>0</v>
      </c>
      <c r="I27" s="82">
        <f t="shared" si="0"/>
        <v>0</v>
      </c>
      <c r="J27" s="82">
        <f t="shared" si="1"/>
        <v>0</v>
      </c>
      <c r="K27" s="82">
        <f t="shared" si="2"/>
        <v>0</v>
      </c>
      <c r="L27" s="247">
        <v>107433</v>
      </c>
      <c r="M27" s="82">
        <v>104767</v>
      </c>
      <c r="N27" s="82">
        <f t="shared" si="3"/>
        <v>2666</v>
      </c>
      <c r="O27" s="82">
        <f t="shared" si="4"/>
        <v>2932600</v>
      </c>
      <c r="P27" s="82">
        <f t="shared" si="5"/>
        <v>2.9326</v>
      </c>
      <c r="Q27" s="204"/>
    </row>
    <row r="28" spans="1:17" ht="18" customHeight="1">
      <c r="A28" s="214">
        <v>17</v>
      </c>
      <c r="B28" s="218" t="s">
        <v>226</v>
      </c>
      <c r="C28" s="216">
        <v>4865040</v>
      </c>
      <c r="D28" s="220" t="s">
        <v>14</v>
      </c>
      <c r="E28" s="346" t="s">
        <v>368</v>
      </c>
      <c r="F28" s="221">
        <v>1000</v>
      </c>
      <c r="G28" s="145">
        <v>7162</v>
      </c>
      <c r="H28" s="82">
        <v>6924</v>
      </c>
      <c r="I28" s="82">
        <f t="shared" si="0"/>
        <v>238</v>
      </c>
      <c r="J28" s="82">
        <f t="shared" si="1"/>
        <v>238000</v>
      </c>
      <c r="K28" s="82">
        <f t="shared" si="2"/>
        <v>0.238</v>
      </c>
      <c r="L28" s="247">
        <v>48028</v>
      </c>
      <c r="M28" s="82">
        <v>48027</v>
      </c>
      <c r="N28" s="82">
        <f t="shared" si="3"/>
        <v>1</v>
      </c>
      <c r="O28" s="82">
        <f t="shared" si="4"/>
        <v>1000</v>
      </c>
      <c r="P28" s="82">
        <f t="shared" si="5"/>
        <v>0.001</v>
      </c>
      <c r="Q28" s="204"/>
    </row>
    <row r="29" spans="1:17" ht="18" customHeight="1">
      <c r="A29" s="214"/>
      <c r="B29" s="223"/>
      <c r="C29" s="216"/>
      <c r="D29" s="220"/>
      <c r="E29" s="346"/>
      <c r="F29" s="221"/>
      <c r="G29" s="145"/>
      <c r="H29" s="82"/>
      <c r="I29" s="82"/>
      <c r="J29" s="82"/>
      <c r="K29" s="98">
        <f>SUM(K25:K28)</f>
        <v>0.396</v>
      </c>
      <c r="L29" s="247"/>
      <c r="M29" s="82"/>
      <c r="N29" s="82"/>
      <c r="O29" s="82"/>
      <c r="P29" s="98">
        <f>SUM(P25:P28)</f>
        <v>5.2647</v>
      </c>
      <c r="Q29" s="204"/>
    </row>
    <row r="30" spans="1:17" ht="18" customHeight="1">
      <c r="A30" s="214"/>
      <c r="B30" s="222" t="s">
        <v>127</v>
      </c>
      <c r="C30" s="216"/>
      <c r="D30" s="217"/>
      <c r="E30" s="346"/>
      <c r="F30" s="221"/>
      <c r="G30" s="145"/>
      <c r="H30" s="82"/>
      <c r="I30" s="82"/>
      <c r="J30" s="82"/>
      <c r="K30" s="82"/>
      <c r="L30" s="247"/>
      <c r="M30" s="82"/>
      <c r="N30" s="82"/>
      <c r="O30" s="82"/>
      <c r="P30" s="82"/>
      <c r="Q30" s="204"/>
    </row>
    <row r="31" spans="1:17" ht="18" customHeight="1">
      <c r="A31" s="214">
        <v>18</v>
      </c>
      <c r="B31" s="215" t="s">
        <v>195</v>
      </c>
      <c r="C31" s="216">
        <v>4865140</v>
      </c>
      <c r="D31" s="220" t="s">
        <v>14</v>
      </c>
      <c r="E31" s="346" t="s">
        <v>368</v>
      </c>
      <c r="F31" s="221">
        <v>100</v>
      </c>
      <c r="G31" s="145">
        <v>654690</v>
      </c>
      <c r="H31" s="82">
        <v>637555</v>
      </c>
      <c r="I31" s="82">
        <f t="shared" si="0"/>
        <v>17135</v>
      </c>
      <c r="J31" s="82">
        <f t="shared" si="1"/>
        <v>1713500</v>
      </c>
      <c r="K31" s="82">
        <f t="shared" si="2"/>
        <v>1.7135</v>
      </c>
      <c r="L31" s="247">
        <v>43062</v>
      </c>
      <c r="M31" s="82">
        <v>42996</v>
      </c>
      <c r="N31" s="82">
        <f t="shared" si="3"/>
        <v>66</v>
      </c>
      <c r="O31" s="82">
        <f t="shared" si="4"/>
        <v>6600</v>
      </c>
      <c r="P31" s="82">
        <f t="shared" si="5"/>
        <v>0.0066</v>
      </c>
      <c r="Q31" s="204"/>
    </row>
    <row r="32" spans="1:17" ht="18" customHeight="1">
      <c r="A32" s="214">
        <v>19</v>
      </c>
      <c r="B32" s="215" t="s">
        <v>196</v>
      </c>
      <c r="C32" s="216">
        <v>4864852</v>
      </c>
      <c r="D32" s="220" t="s">
        <v>14</v>
      </c>
      <c r="E32" s="346" t="s">
        <v>368</v>
      </c>
      <c r="F32" s="221">
        <v>1000</v>
      </c>
      <c r="G32" s="145">
        <v>270</v>
      </c>
      <c r="H32" s="82">
        <v>252</v>
      </c>
      <c r="I32" s="82">
        <f>G32-H32</f>
        <v>18</v>
      </c>
      <c r="J32" s="82">
        <f t="shared" si="1"/>
        <v>18000</v>
      </c>
      <c r="K32" s="82">
        <f t="shared" si="2"/>
        <v>0.018</v>
      </c>
      <c r="L32" s="247">
        <v>569</v>
      </c>
      <c r="M32" s="82">
        <v>558</v>
      </c>
      <c r="N32" s="82">
        <f>L32-M32</f>
        <v>11</v>
      </c>
      <c r="O32" s="82">
        <f t="shared" si="4"/>
        <v>11000</v>
      </c>
      <c r="P32" s="82">
        <f t="shared" si="5"/>
        <v>0.011</v>
      </c>
      <c r="Q32" s="204"/>
    </row>
    <row r="33" spans="1:17" ht="18" customHeight="1">
      <c r="A33" s="214">
        <v>20</v>
      </c>
      <c r="B33" s="218" t="s">
        <v>197</v>
      </c>
      <c r="C33" s="216">
        <v>4865142</v>
      </c>
      <c r="D33" s="220" t="s">
        <v>14</v>
      </c>
      <c r="E33" s="346" t="s">
        <v>368</v>
      </c>
      <c r="F33" s="221">
        <v>100</v>
      </c>
      <c r="G33" s="145">
        <v>619832</v>
      </c>
      <c r="H33" s="82">
        <v>598080</v>
      </c>
      <c r="I33" s="82">
        <f>G33-H33</f>
        <v>21752</v>
      </c>
      <c r="J33" s="82">
        <f t="shared" si="1"/>
        <v>2175200</v>
      </c>
      <c r="K33" s="82">
        <f t="shared" si="2"/>
        <v>2.1752</v>
      </c>
      <c r="L33" s="247">
        <v>38142</v>
      </c>
      <c r="M33" s="82">
        <v>37993</v>
      </c>
      <c r="N33" s="82">
        <f>L33-M33</f>
        <v>149</v>
      </c>
      <c r="O33" s="82">
        <f t="shared" si="4"/>
        <v>14900</v>
      </c>
      <c r="P33" s="82">
        <f t="shared" si="5"/>
        <v>0.0149</v>
      </c>
      <c r="Q33" s="204"/>
    </row>
    <row r="34" spans="1:17" ht="18" customHeight="1">
      <c r="A34" s="214"/>
      <c r="B34" s="223" t="s">
        <v>201</v>
      </c>
      <c r="C34" s="216"/>
      <c r="D34" s="220"/>
      <c r="E34" s="346"/>
      <c r="F34" s="221"/>
      <c r="G34" s="145"/>
      <c r="H34" s="82"/>
      <c r="I34" s="82"/>
      <c r="J34" s="82"/>
      <c r="K34" s="82"/>
      <c r="L34" s="247"/>
      <c r="M34" s="82"/>
      <c r="N34" s="82"/>
      <c r="O34" s="82"/>
      <c r="P34" s="82"/>
      <c r="Q34" s="204"/>
    </row>
    <row r="35" spans="1:17" ht="18" customHeight="1">
      <c r="A35" s="214">
        <v>21</v>
      </c>
      <c r="B35" s="215" t="s">
        <v>392</v>
      </c>
      <c r="C35" s="216">
        <v>4865103</v>
      </c>
      <c r="D35" s="220" t="s">
        <v>14</v>
      </c>
      <c r="E35" s="217" t="s">
        <v>15</v>
      </c>
      <c r="F35" s="221">
        <v>100</v>
      </c>
      <c r="G35" s="145">
        <v>1207</v>
      </c>
      <c r="H35" s="82">
        <v>138</v>
      </c>
      <c r="I35" s="82">
        <f>G35-H35</f>
        <v>1069</v>
      </c>
      <c r="J35" s="82">
        <f>$F35*I35</f>
        <v>106900</v>
      </c>
      <c r="K35" s="82">
        <f>J35/1000000</f>
        <v>0.1069</v>
      </c>
      <c r="L35" s="145">
        <v>1469</v>
      </c>
      <c r="M35" s="82">
        <v>86</v>
      </c>
      <c r="N35" s="82">
        <f>L35-M35</f>
        <v>1383</v>
      </c>
      <c r="O35" s="82">
        <f>$F35*N35</f>
        <v>138300</v>
      </c>
      <c r="P35" s="82">
        <f>O35/1000000</f>
        <v>0.1383</v>
      </c>
      <c r="Q35" s="629" t="s">
        <v>393</v>
      </c>
    </row>
    <row r="36" spans="1:17" ht="18" customHeight="1">
      <c r="A36" s="214">
        <v>22</v>
      </c>
      <c r="B36" s="215" t="s">
        <v>228</v>
      </c>
      <c r="C36" s="216">
        <v>4865132</v>
      </c>
      <c r="D36" s="220" t="s">
        <v>14</v>
      </c>
      <c r="E36" s="346" t="s">
        <v>368</v>
      </c>
      <c r="F36" s="221">
        <v>100</v>
      </c>
      <c r="G36" s="145">
        <v>5452</v>
      </c>
      <c r="H36" s="82">
        <v>4400</v>
      </c>
      <c r="I36" s="82">
        <f t="shared" si="0"/>
        <v>1052</v>
      </c>
      <c r="J36" s="82">
        <f t="shared" si="1"/>
        <v>105200</v>
      </c>
      <c r="K36" s="82">
        <f t="shared" si="2"/>
        <v>0.1052</v>
      </c>
      <c r="L36" s="247">
        <v>608608</v>
      </c>
      <c r="M36" s="82">
        <v>605406</v>
      </c>
      <c r="N36" s="82">
        <f t="shared" si="3"/>
        <v>3202</v>
      </c>
      <c r="O36" s="82">
        <f t="shared" si="4"/>
        <v>320200</v>
      </c>
      <c r="P36" s="82">
        <f t="shared" si="5"/>
        <v>0.3202</v>
      </c>
      <c r="Q36" s="204"/>
    </row>
    <row r="37" spans="1:17" ht="18" customHeight="1" thickBot="1">
      <c r="A37" s="225">
        <v>23</v>
      </c>
      <c r="B37" s="235" t="s">
        <v>229</v>
      </c>
      <c r="C37" s="227">
        <v>4864803</v>
      </c>
      <c r="D37" s="229" t="s">
        <v>14</v>
      </c>
      <c r="E37" s="226" t="s">
        <v>368</v>
      </c>
      <c r="F37" s="236">
        <v>100</v>
      </c>
      <c r="G37" s="603">
        <v>65527</v>
      </c>
      <c r="H37" s="604">
        <v>64587</v>
      </c>
      <c r="I37" s="93">
        <f>G37-H37</f>
        <v>940</v>
      </c>
      <c r="J37" s="93">
        <f t="shared" si="1"/>
        <v>94000</v>
      </c>
      <c r="K37" s="93">
        <f t="shared" si="2"/>
        <v>0.094</v>
      </c>
      <c r="L37" s="601">
        <v>143879</v>
      </c>
      <c r="M37" s="93">
        <v>134826</v>
      </c>
      <c r="N37" s="93">
        <f>L37-M37</f>
        <v>9053</v>
      </c>
      <c r="O37" s="93">
        <f t="shared" si="4"/>
        <v>905300</v>
      </c>
      <c r="P37" s="93">
        <f t="shared" si="5"/>
        <v>0.9053</v>
      </c>
      <c r="Q37" s="205"/>
    </row>
    <row r="38" spans="1:17" ht="18" customHeight="1" thickTop="1">
      <c r="A38" s="213"/>
      <c r="B38" s="215"/>
      <c r="C38" s="216"/>
      <c r="D38" s="217"/>
      <c r="E38" s="346"/>
      <c r="F38" s="216"/>
      <c r="G38" s="240"/>
      <c r="H38" s="82"/>
      <c r="I38" s="82"/>
      <c r="J38" s="82"/>
      <c r="K38" s="82"/>
      <c r="L38" s="602"/>
      <c r="M38" s="82"/>
      <c r="N38" s="82"/>
      <c r="O38" s="82"/>
      <c r="P38" s="82"/>
      <c r="Q38" s="27"/>
    </row>
    <row r="39" spans="1:17" ht="21" customHeight="1" thickBot="1">
      <c r="A39" s="241"/>
      <c r="B39" s="614"/>
      <c r="C39" s="227"/>
      <c r="D39" s="229"/>
      <c r="E39" s="226"/>
      <c r="F39" s="227"/>
      <c r="G39" s="227"/>
      <c r="H39" s="93"/>
      <c r="I39" s="93"/>
      <c r="J39" s="93"/>
      <c r="K39" s="93"/>
      <c r="L39" s="93"/>
      <c r="M39" s="93"/>
      <c r="N39" s="93"/>
      <c r="O39" s="93"/>
      <c r="P39" s="93"/>
      <c r="Q39" s="244" t="str">
        <f>NDPL!Q1</f>
        <v>AUGUST 2010</v>
      </c>
    </row>
    <row r="40" spans="1:17" ht="21.75" customHeight="1" thickTop="1">
      <c r="A40" s="211"/>
      <c r="B40" s="617" t="s">
        <v>370</v>
      </c>
      <c r="C40" s="216"/>
      <c r="D40" s="217"/>
      <c r="E40" s="346"/>
      <c r="F40" s="216"/>
      <c r="G40" s="618"/>
      <c r="H40" s="82"/>
      <c r="I40" s="82"/>
      <c r="J40" s="82"/>
      <c r="K40" s="82"/>
      <c r="L40" s="618"/>
      <c r="M40" s="82"/>
      <c r="N40" s="82"/>
      <c r="O40" s="82"/>
      <c r="P40" s="619"/>
      <c r="Q40" s="620"/>
    </row>
    <row r="41" spans="1:17" ht="18" customHeight="1">
      <c r="A41" s="214"/>
      <c r="B41" s="222" t="s">
        <v>204</v>
      </c>
      <c r="C41" s="216"/>
      <c r="D41" s="217"/>
      <c r="E41" s="346"/>
      <c r="F41" s="221"/>
      <c r="G41" s="145"/>
      <c r="H41" s="82"/>
      <c r="I41" s="82"/>
      <c r="J41" s="82"/>
      <c r="K41" s="82"/>
      <c r="L41" s="247"/>
      <c r="M41" s="82"/>
      <c r="N41" s="82"/>
      <c r="O41" s="82"/>
      <c r="P41" s="82"/>
      <c r="Q41" s="204"/>
    </row>
    <row r="42" spans="1:17" ht="25.5">
      <c r="A42" s="214">
        <v>24</v>
      </c>
      <c r="B42" s="224" t="s">
        <v>230</v>
      </c>
      <c r="C42" s="216">
        <v>4865133</v>
      </c>
      <c r="D42" s="220" t="s">
        <v>14</v>
      </c>
      <c r="E42" s="346" t="s">
        <v>368</v>
      </c>
      <c r="F42" s="221">
        <v>-100</v>
      </c>
      <c r="G42" s="145">
        <v>145832</v>
      </c>
      <c r="H42" s="82">
        <v>145866</v>
      </c>
      <c r="I42" s="82">
        <f t="shared" si="0"/>
        <v>-34</v>
      </c>
      <c r="J42" s="82">
        <f t="shared" si="1"/>
        <v>3400</v>
      </c>
      <c r="K42" s="82">
        <f t="shared" si="2"/>
        <v>0.0034</v>
      </c>
      <c r="L42" s="605">
        <v>24296</v>
      </c>
      <c r="M42" s="82">
        <v>24342</v>
      </c>
      <c r="N42" s="82">
        <f t="shared" si="3"/>
        <v>-46</v>
      </c>
      <c r="O42" s="82">
        <f t="shared" si="4"/>
        <v>4600</v>
      </c>
      <c r="P42" s="82">
        <f t="shared" si="5"/>
        <v>0.0046</v>
      </c>
      <c r="Q42" s="204"/>
    </row>
    <row r="43" spans="1:17" ht="18" customHeight="1">
      <c r="A43" s="214"/>
      <c r="B43" s="222" t="s">
        <v>206</v>
      </c>
      <c r="C43" s="216"/>
      <c r="D43" s="220"/>
      <c r="E43" s="346"/>
      <c r="F43" s="221"/>
      <c r="G43" s="145"/>
      <c r="H43" s="82"/>
      <c r="I43" s="82"/>
      <c r="J43" s="82"/>
      <c r="K43" s="82"/>
      <c r="L43" s="247"/>
      <c r="M43" s="82"/>
      <c r="N43" s="82"/>
      <c r="O43" s="82"/>
      <c r="P43" s="82"/>
      <c r="Q43" s="204"/>
    </row>
    <row r="44" spans="1:17" ht="18" customHeight="1">
      <c r="A44" s="214">
        <v>25</v>
      </c>
      <c r="B44" s="215" t="s">
        <v>190</v>
      </c>
      <c r="C44" s="216">
        <v>4865076</v>
      </c>
      <c r="D44" s="220" t="s">
        <v>14</v>
      </c>
      <c r="E44" s="346" t="s">
        <v>368</v>
      </c>
      <c r="F44" s="221">
        <v>100</v>
      </c>
      <c r="G44" s="145">
        <v>788</v>
      </c>
      <c r="H44" s="82">
        <v>739</v>
      </c>
      <c r="I44" s="82">
        <f t="shared" si="0"/>
        <v>49</v>
      </c>
      <c r="J44" s="82">
        <f t="shared" si="1"/>
        <v>4900</v>
      </c>
      <c r="K44" s="82">
        <f t="shared" si="2"/>
        <v>0.0049</v>
      </c>
      <c r="L44" s="247">
        <v>10768</v>
      </c>
      <c r="M44" s="82">
        <v>10651</v>
      </c>
      <c r="N44" s="82">
        <f t="shared" si="3"/>
        <v>117</v>
      </c>
      <c r="O44" s="82">
        <f t="shared" si="4"/>
        <v>11700</v>
      </c>
      <c r="P44" s="82">
        <f t="shared" si="5"/>
        <v>0.0117</v>
      </c>
      <c r="Q44" s="204"/>
    </row>
    <row r="45" spans="1:17" ht="18" customHeight="1">
      <c r="A45" s="214">
        <v>26</v>
      </c>
      <c r="B45" s="218" t="s">
        <v>207</v>
      </c>
      <c r="C45" s="216">
        <v>4865077</v>
      </c>
      <c r="D45" s="220" t="s">
        <v>14</v>
      </c>
      <c r="E45" s="346" t="s">
        <v>368</v>
      </c>
      <c r="F45" s="221">
        <v>100</v>
      </c>
      <c r="G45" s="145"/>
      <c r="H45" s="82"/>
      <c r="I45" s="82">
        <f t="shared" si="0"/>
        <v>0</v>
      </c>
      <c r="J45" s="82">
        <f t="shared" si="1"/>
        <v>0</v>
      </c>
      <c r="K45" s="82">
        <f t="shared" si="2"/>
        <v>0</v>
      </c>
      <c r="L45" s="247"/>
      <c r="M45" s="82"/>
      <c r="N45" s="82">
        <f t="shared" si="3"/>
        <v>0</v>
      </c>
      <c r="O45" s="82">
        <f t="shared" si="4"/>
        <v>0</v>
      </c>
      <c r="P45" s="82">
        <f t="shared" si="5"/>
        <v>0</v>
      </c>
      <c r="Q45" s="204"/>
    </row>
    <row r="46" spans="1:17" ht="18" customHeight="1">
      <c r="A46" s="214"/>
      <c r="B46" s="222" t="s">
        <v>180</v>
      </c>
      <c r="C46" s="216"/>
      <c r="D46" s="220"/>
      <c r="E46" s="346"/>
      <c r="F46" s="221"/>
      <c r="G46" s="145"/>
      <c r="H46" s="82"/>
      <c r="I46" s="82"/>
      <c r="J46" s="82"/>
      <c r="K46" s="82"/>
      <c r="L46" s="247"/>
      <c r="M46" s="82"/>
      <c r="N46" s="82"/>
      <c r="O46" s="82"/>
      <c r="P46" s="82"/>
      <c r="Q46" s="204"/>
    </row>
    <row r="47" spans="1:17" ht="18" customHeight="1">
      <c r="A47" s="214">
        <v>27</v>
      </c>
      <c r="B47" s="215" t="s">
        <v>198</v>
      </c>
      <c r="C47" s="216">
        <v>4865093</v>
      </c>
      <c r="D47" s="220" t="s">
        <v>14</v>
      </c>
      <c r="E47" s="346" t="s">
        <v>368</v>
      </c>
      <c r="F47" s="221">
        <v>100</v>
      </c>
      <c r="G47" s="145">
        <v>3658</v>
      </c>
      <c r="H47" s="82">
        <v>3458</v>
      </c>
      <c r="I47" s="82">
        <f t="shared" si="0"/>
        <v>200</v>
      </c>
      <c r="J47" s="82">
        <f t="shared" si="1"/>
        <v>20000</v>
      </c>
      <c r="K47" s="82">
        <f t="shared" si="2"/>
        <v>0.02</v>
      </c>
      <c r="L47" s="247">
        <v>47493</v>
      </c>
      <c r="M47" s="82">
        <v>46729</v>
      </c>
      <c r="N47" s="82">
        <f t="shared" si="3"/>
        <v>764</v>
      </c>
      <c r="O47" s="82">
        <f t="shared" si="4"/>
        <v>76400</v>
      </c>
      <c r="P47" s="82">
        <f t="shared" si="5"/>
        <v>0.0764</v>
      </c>
      <c r="Q47" s="204"/>
    </row>
    <row r="48" spans="1:17" ht="18" customHeight="1">
      <c r="A48" s="214">
        <v>28</v>
      </c>
      <c r="B48" s="218" t="s">
        <v>199</v>
      </c>
      <c r="C48" s="216">
        <v>4865094</v>
      </c>
      <c r="D48" s="220" t="s">
        <v>14</v>
      </c>
      <c r="E48" s="346" t="s">
        <v>368</v>
      </c>
      <c r="F48" s="221">
        <v>100</v>
      </c>
      <c r="G48" s="145">
        <v>6702</v>
      </c>
      <c r="H48" s="82">
        <v>6658</v>
      </c>
      <c r="I48" s="82">
        <f>G48-H48</f>
        <v>44</v>
      </c>
      <c r="J48" s="82">
        <f t="shared" si="1"/>
        <v>4400</v>
      </c>
      <c r="K48" s="82">
        <f t="shared" si="2"/>
        <v>0.0044</v>
      </c>
      <c r="L48" s="247">
        <v>45713</v>
      </c>
      <c r="M48" s="82">
        <v>44519</v>
      </c>
      <c r="N48" s="82">
        <f>L48-M48</f>
        <v>1194</v>
      </c>
      <c r="O48" s="82">
        <f t="shared" si="4"/>
        <v>119400</v>
      </c>
      <c r="P48" s="82">
        <f t="shared" si="5"/>
        <v>0.1194</v>
      </c>
      <c r="Q48" s="204"/>
    </row>
    <row r="49" spans="1:17" ht="25.5">
      <c r="A49" s="214">
        <v>29</v>
      </c>
      <c r="B49" s="224" t="s">
        <v>227</v>
      </c>
      <c r="C49" s="216">
        <v>4865144</v>
      </c>
      <c r="D49" s="220" t="s">
        <v>14</v>
      </c>
      <c r="E49" s="346" t="s">
        <v>368</v>
      </c>
      <c r="F49" s="221">
        <v>100</v>
      </c>
      <c r="G49" s="145">
        <v>28157</v>
      </c>
      <c r="H49" s="82">
        <v>28007</v>
      </c>
      <c r="I49" s="82">
        <f t="shared" si="0"/>
        <v>150</v>
      </c>
      <c r="J49" s="82">
        <f t="shared" si="1"/>
        <v>15000</v>
      </c>
      <c r="K49" s="82">
        <f t="shared" si="2"/>
        <v>0.015</v>
      </c>
      <c r="L49" s="605">
        <v>99377</v>
      </c>
      <c r="M49" s="82">
        <v>96598</v>
      </c>
      <c r="N49" s="82">
        <f t="shared" si="3"/>
        <v>2779</v>
      </c>
      <c r="O49" s="82">
        <f t="shared" si="4"/>
        <v>277900</v>
      </c>
      <c r="P49" s="82">
        <f t="shared" si="5"/>
        <v>0.2779</v>
      </c>
      <c r="Q49" s="204"/>
    </row>
    <row r="50" spans="1:17" ht="18" customHeight="1">
      <c r="A50" s="214"/>
      <c r="B50" s="222" t="s">
        <v>190</v>
      </c>
      <c r="C50" s="216"/>
      <c r="D50" s="220"/>
      <c r="E50" s="217"/>
      <c r="F50" s="221"/>
      <c r="G50" s="145"/>
      <c r="H50" s="82"/>
      <c r="I50" s="82"/>
      <c r="J50" s="82"/>
      <c r="K50" s="82"/>
      <c r="L50" s="247"/>
      <c r="M50" s="82"/>
      <c r="N50" s="82"/>
      <c r="O50" s="82"/>
      <c r="P50" s="82"/>
      <c r="Q50" s="204"/>
    </row>
    <row r="51" spans="1:17" ht="18" customHeight="1">
      <c r="A51" s="214">
        <v>30</v>
      </c>
      <c r="B51" s="215" t="s">
        <v>191</v>
      </c>
      <c r="C51" s="216">
        <v>4865143</v>
      </c>
      <c r="D51" s="220" t="s">
        <v>14</v>
      </c>
      <c r="E51" s="217" t="s">
        <v>15</v>
      </c>
      <c r="F51" s="221">
        <v>-100</v>
      </c>
      <c r="G51" s="145">
        <v>993700</v>
      </c>
      <c r="H51" s="82">
        <v>996201</v>
      </c>
      <c r="I51" s="82">
        <f t="shared" si="0"/>
        <v>-2501</v>
      </c>
      <c r="J51" s="82">
        <f t="shared" si="1"/>
        <v>250100</v>
      </c>
      <c r="K51" s="82">
        <f t="shared" si="2"/>
        <v>0.2501</v>
      </c>
      <c r="L51" s="247">
        <v>866020</v>
      </c>
      <c r="M51" s="82">
        <v>868202</v>
      </c>
      <c r="N51" s="82">
        <f t="shared" si="3"/>
        <v>-2182</v>
      </c>
      <c r="O51" s="82">
        <f t="shared" si="4"/>
        <v>218200</v>
      </c>
      <c r="P51" s="82">
        <f t="shared" si="5"/>
        <v>0.2182</v>
      </c>
      <c r="Q51" s="204"/>
    </row>
    <row r="52" spans="1:23" ht="18" customHeight="1" thickBot="1">
      <c r="A52" s="225"/>
      <c r="B52" s="226"/>
      <c r="C52" s="227"/>
      <c r="D52" s="228"/>
      <c r="E52" s="229"/>
      <c r="F52" s="230"/>
      <c r="G52" s="231"/>
      <c r="H52" s="232"/>
      <c r="I52" s="233"/>
      <c r="J52" s="233"/>
      <c r="K52" s="233"/>
      <c r="L52" s="234"/>
      <c r="M52" s="232"/>
      <c r="N52" s="233"/>
      <c r="O52" s="233"/>
      <c r="P52" s="233"/>
      <c r="Q52" s="238"/>
      <c r="R52" s="101"/>
      <c r="S52" s="101"/>
      <c r="T52" s="101"/>
      <c r="U52" s="101"/>
      <c r="V52" s="101"/>
      <c r="W52" s="101"/>
    </row>
    <row r="53" spans="1:23" ht="15.75" customHeight="1" thickTop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/>
      <c r="R53" s="101"/>
      <c r="S53" s="101"/>
      <c r="T53" s="101"/>
      <c r="U53" s="101"/>
      <c r="V53" s="101"/>
      <c r="W53" s="101"/>
    </row>
    <row r="54" spans="1:23" ht="24" thickBot="1">
      <c r="A54" s="596" t="s">
        <v>394</v>
      </c>
      <c r="G54" s="21"/>
      <c r="H54" s="21"/>
      <c r="I54" s="58" t="s">
        <v>8</v>
      </c>
      <c r="J54" s="21"/>
      <c r="K54" s="21"/>
      <c r="L54" s="21"/>
      <c r="M54" s="21"/>
      <c r="N54" s="58" t="s">
        <v>7</v>
      </c>
      <c r="O54" s="21"/>
      <c r="P54" s="21"/>
      <c r="R54" s="101"/>
      <c r="S54" s="101"/>
      <c r="T54" s="101"/>
      <c r="U54" s="101"/>
      <c r="V54" s="101"/>
      <c r="W54" s="101"/>
    </row>
    <row r="55" spans="1:23" ht="27" thickBot="1" thickTop="1">
      <c r="A55" s="43" t="s">
        <v>9</v>
      </c>
      <c r="B55" s="40" t="s">
        <v>10</v>
      </c>
      <c r="C55" s="41" t="s">
        <v>1</v>
      </c>
      <c r="D55" s="41" t="s">
        <v>2</v>
      </c>
      <c r="E55" s="41" t="s">
        <v>3</v>
      </c>
      <c r="F55" s="41" t="s">
        <v>11</v>
      </c>
      <c r="G55" s="43">
        <f>NDPL!G56</f>
        <v>7113</v>
      </c>
      <c r="H55" s="41">
        <f>NDPL!H56</f>
        <v>7148</v>
      </c>
      <c r="I55" s="41" t="s">
        <v>4</v>
      </c>
      <c r="J55" s="41" t="s">
        <v>5</v>
      </c>
      <c r="K55" s="41" t="s">
        <v>6</v>
      </c>
      <c r="L55" s="43">
        <f>NDPL!G56</f>
        <v>7113</v>
      </c>
      <c r="M55" s="41">
        <f>NDPL!H56</f>
        <v>7148</v>
      </c>
      <c r="N55" s="41" t="s">
        <v>4</v>
      </c>
      <c r="O55" s="41" t="s">
        <v>5</v>
      </c>
      <c r="P55" s="41" t="s">
        <v>6</v>
      </c>
      <c r="Q55" s="239" t="s">
        <v>330</v>
      </c>
      <c r="R55" s="101"/>
      <c r="S55" s="101"/>
      <c r="T55" s="101"/>
      <c r="U55" s="101"/>
      <c r="V55" s="101"/>
      <c r="W55" s="101"/>
    </row>
    <row r="56" spans="1:23" ht="15.75" customHeight="1" thickTop="1">
      <c r="A56" s="621"/>
      <c r="B56" s="622"/>
      <c r="C56" s="622"/>
      <c r="D56" s="622"/>
      <c r="E56" s="622"/>
      <c r="F56" s="625"/>
      <c r="G56" s="622"/>
      <c r="H56" s="622"/>
      <c r="I56" s="622"/>
      <c r="J56" s="622"/>
      <c r="K56" s="625"/>
      <c r="L56" s="622"/>
      <c r="M56" s="622"/>
      <c r="N56" s="622"/>
      <c r="O56" s="622"/>
      <c r="P56" s="622"/>
      <c r="Q56" s="628"/>
      <c r="R56" s="101"/>
      <c r="S56" s="101"/>
      <c r="T56" s="101"/>
      <c r="U56" s="101"/>
      <c r="V56" s="101"/>
      <c r="W56" s="101"/>
    </row>
    <row r="57" spans="1:23" ht="15.75" customHeight="1">
      <c r="A57" s="623"/>
      <c r="B57" s="452" t="s">
        <v>389</v>
      </c>
      <c r="C57" s="493"/>
      <c r="D57" s="526"/>
      <c r="E57" s="482"/>
      <c r="F57" s="221"/>
      <c r="G57" s="624"/>
      <c r="H57" s="624"/>
      <c r="I57" s="624"/>
      <c r="J57" s="624"/>
      <c r="K57" s="624"/>
      <c r="L57" s="623"/>
      <c r="M57" s="624"/>
      <c r="N57" s="624"/>
      <c r="O57" s="624"/>
      <c r="P57" s="624"/>
      <c r="Q57" s="629"/>
      <c r="R57" s="101"/>
      <c r="S57" s="101"/>
      <c r="T57" s="101"/>
      <c r="U57" s="101"/>
      <c r="V57" s="101"/>
      <c r="W57" s="101"/>
    </row>
    <row r="58" spans="1:23" ht="15.75" customHeight="1">
      <c r="A58" s="627">
        <v>1</v>
      </c>
      <c r="B58" s="215" t="s">
        <v>390</v>
      </c>
      <c r="C58" s="216">
        <v>4902586</v>
      </c>
      <c r="D58" s="526" t="s">
        <v>14</v>
      </c>
      <c r="E58" s="482" t="s">
        <v>368</v>
      </c>
      <c r="F58" s="221">
        <v>-100</v>
      </c>
      <c r="G58" s="505">
        <v>12</v>
      </c>
      <c r="H58" s="506">
        <v>0</v>
      </c>
      <c r="I58" s="82">
        <f>G58-H58</f>
        <v>12</v>
      </c>
      <c r="J58" s="82">
        <f>$F58*I58</f>
        <v>-1200</v>
      </c>
      <c r="K58" s="82">
        <f>J58/1000000</f>
        <v>-0.0012</v>
      </c>
      <c r="L58" s="505">
        <v>730</v>
      </c>
      <c r="M58" s="506">
        <v>0</v>
      </c>
      <c r="N58" s="82">
        <f>L58-M58</f>
        <v>730</v>
      </c>
      <c r="O58" s="82">
        <f>$F58*N58</f>
        <v>-73000</v>
      </c>
      <c r="P58" s="82">
        <f>O58/1000000</f>
        <v>-0.073</v>
      </c>
      <c r="Q58" s="629" t="s">
        <v>393</v>
      </c>
      <c r="R58" s="101"/>
      <c r="S58" s="101"/>
      <c r="T58" s="101"/>
      <c r="U58" s="101"/>
      <c r="V58" s="101"/>
      <c r="W58" s="101"/>
    </row>
    <row r="59" spans="1:23" ht="15.75" customHeight="1">
      <c r="A59" s="627">
        <v>2</v>
      </c>
      <c r="B59" s="215" t="s">
        <v>391</v>
      </c>
      <c r="C59" s="216">
        <v>4902587</v>
      </c>
      <c r="D59" s="526" t="s">
        <v>14</v>
      </c>
      <c r="E59" s="482" t="s">
        <v>368</v>
      </c>
      <c r="F59" s="221">
        <v>-100</v>
      </c>
      <c r="G59" s="505">
        <v>55</v>
      </c>
      <c r="H59" s="506">
        <v>0</v>
      </c>
      <c r="I59" s="82">
        <f>G59-H59</f>
        <v>55</v>
      </c>
      <c r="J59" s="82">
        <f>$F59*I59</f>
        <v>-5500</v>
      </c>
      <c r="K59" s="82">
        <f>J59/1000000</f>
        <v>-0.0055</v>
      </c>
      <c r="L59" s="505">
        <v>1276</v>
      </c>
      <c r="M59" s="506">
        <v>0</v>
      </c>
      <c r="N59" s="82">
        <f>L59-M59</f>
        <v>1276</v>
      </c>
      <c r="O59" s="82">
        <f>$F59*N59</f>
        <v>-127600</v>
      </c>
      <c r="P59" s="82">
        <f>O59/1000000</f>
        <v>-0.1276</v>
      </c>
      <c r="Q59" s="629" t="s">
        <v>393</v>
      </c>
      <c r="R59" s="101"/>
      <c r="S59" s="101"/>
      <c r="T59" s="101"/>
      <c r="U59" s="101"/>
      <c r="V59" s="101"/>
      <c r="W59" s="101"/>
    </row>
    <row r="60" spans="1:23" ht="15.75" customHeight="1" thickBot="1">
      <c r="A60" s="234"/>
      <c r="B60" s="232"/>
      <c r="C60" s="232"/>
      <c r="D60" s="232"/>
      <c r="E60" s="232"/>
      <c r="F60" s="626"/>
      <c r="G60" s="232"/>
      <c r="H60" s="232"/>
      <c r="I60" s="232"/>
      <c r="J60" s="232"/>
      <c r="K60" s="626"/>
      <c r="L60" s="232"/>
      <c r="M60" s="232"/>
      <c r="N60" s="232"/>
      <c r="O60" s="232"/>
      <c r="P60" s="232"/>
      <c r="Q60" s="238"/>
      <c r="R60" s="101"/>
      <c r="S60" s="101"/>
      <c r="T60" s="101"/>
      <c r="U60" s="101"/>
      <c r="V60" s="101"/>
      <c r="W60" s="101"/>
    </row>
    <row r="61" spans="1:23" ht="15.75" customHeight="1" thickTop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  <c r="R61" s="101"/>
      <c r="S61" s="101"/>
      <c r="T61" s="101"/>
      <c r="U61" s="101"/>
      <c r="V61" s="101"/>
      <c r="W61" s="101"/>
    </row>
    <row r="62" spans="1:23" ht="15.7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1"/>
      <c r="R62" s="101"/>
      <c r="S62" s="101"/>
      <c r="T62" s="101"/>
      <c r="U62" s="101"/>
      <c r="V62" s="101"/>
      <c r="W62" s="101"/>
    </row>
    <row r="63" spans="1:16" ht="25.5" customHeight="1">
      <c r="A63" s="237" t="s">
        <v>360</v>
      </c>
      <c r="B63" s="96"/>
      <c r="C63" s="97"/>
      <c r="D63" s="96"/>
      <c r="E63" s="96"/>
      <c r="F63" s="96"/>
      <c r="G63" s="96"/>
      <c r="H63" s="96"/>
      <c r="I63" s="96"/>
      <c r="J63" s="96"/>
      <c r="K63" s="110">
        <f>SUM(K9:K52)+SUM(K58:K60)-K29</f>
        <v>7.320099999999999</v>
      </c>
      <c r="L63" s="96"/>
      <c r="M63" s="96"/>
      <c r="N63" s="96"/>
      <c r="O63" s="96"/>
      <c r="P63" s="110">
        <f>SUM(P9:P52)+SUM(P58:P60)-P29</f>
        <v>10.2793</v>
      </c>
    </row>
    <row r="64" spans="1:16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9.7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2.75" hidden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23.25" customHeight="1" thickBot="1">
      <c r="A67" s="96"/>
      <c r="B67" s="96"/>
      <c r="C67" s="331"/>
      <c r="D67" s="96"/>
      <c r="E67" s="96"/>
      <c r="F67" s="96"/>
      <c r="G67" s="96"/>
      <c r="H67" s="96"/>
      <c r="I67" s="96"/>
      <c r="J67" s="334"/>
      <c r="K67" s="351" t="s">
        <v>361</v>
      </c>
      <c r="L67" s="96"/>
      <c r="M67" s="96"/>
      <c r="N67" s="96"/>
      <c r="O67" s="96"/>
      <c r="P67" s="351" t="s">
        <v>362</v>
      </c>
    </row>
    <row r="68" spans="1:17" ht="20.25">
      <c r="A68" s="328"/>
      <c r="B68" s="329"/>
      <c r="C68" s="237"/>
      <c r="D68" s="59"/>
      <c r="E68" s="59"/>
      <c r="F68" s="59"/>
      <c r="G68" s="59"/>
      <c r="H68" s="59"/>
      <c r="I68" s="59"/>
      <c r="J68" s="330"/>
      <c r="K68" s="329"/>
      <c r="L68" s="329"/>
      <c r="M68" s="329"/>
      <c r="N68" s="329"/>
      <c r="O68" s="329"/>
      <c r="P68" s="329"/>
      <c r="Q68" s="60"/>
    </row>
    <row r="69" spans="1:17" ht="20.25">
      <c r="A69" s="333"/>
      <c r="B69" s="237" t="s">
        <v>358</v>
      </c>
      <c r="C69" s="237"/>
      <c r="D69" s="323"/>
      <c r="E69" s="323"/>
      <c r="F69" s="323"/>
      <c r="G69" s="323"/>
      <c r="H69" s="323"/>
      <c r="I69" s="323"/>
      <c r="J69" s="323"/>
      <c r="K69" s="332">
        <f>K63</f>
        <v>7.320099999999999</v>
      </c>
      <c r="L69" s="81"/>
      <c r="M69" s="81"/>
      <c r="N69" s="81"/>
      <c r="O69" s="81"/>
      <c r="P69" s="332">
        <f>P63</f>
        <v>10.2793</v>
      </c>
      <c r="Q69" s="61"/>
    </row>
    <row r="70" spans="1:17" ht="20.25">
      <c r="A70" s="333"/>
      <c r="B70" s="237"/>
      <c r="C70" s="237"/>
      <c r="D70" s="323"/>
      <c r="E70" s="323"/>
      <c r="F70" s="323"/>
      <c r="G70" s="323"/>
      <c r="H70" s="323"/>
      <c r="I70" s="325"/>
      <c r="J70" s="146"/>
      <c r="K70" s="81"/>
      <c r="L70" s="81"/>
      <c r="M70" s="81"/>
      <c r="N70" s="81"/>
      <c r="O70" s="81"/>
      <c r="P70" s="81"/>
      <c r="Q70" s="61"/>
    </row>
    <row r="71" spans="1:17" ht="20.25">
      <c r="A71" s="333"/>
      <c r="B71" s="237" t="s">
        <v>351</v>
      </c>
      <c r="C71" s="237"/>
      <c r="D71" s="323"/>
      <c r="E71" s="323"/>
      <c r="F71" s="323"/>
      <c r="G71" s="323"/>
      <c r="H71" s="323"/>
      <c r="I71" s="323"/>
      <c r="J71" s="323"/>
      <c r="K71" s="332">
        <f>-'STEPPED UP GENCO'!K50</f>
        <v>-0.002897971200000002</v>
      </c>
      <c r="L71" s="332"/>
      <c r="M71" s="332"/>
      <c r="N71" s="332"/>
      <c r="O71" s="332"/>
      <c r="P71" s="332">
        <f>-'STEPPED UP GENCO'!P50</f>
        <v>-0.36716188240000003</v>
      </c>
      <c r="Q71" s="61"/>
    </row>
    <row r="72" spans="1:17" ht="20.25">
      <c r="A72" s="333"/>
      <c r="B72" s="237"/>
      <c r="C72" s="237"/>
      <c r="D72" s="326"/>
      <c r="E72" s="326"/>
      <c r="F72" s="326"/>
      <c r="G72" s="326"/>
      <c r="H72" s="326"/>
      <c r="I72" s="327"/>
      <c r="J72" s="322"/>
      <c r="K72" s="21"/>
      <c r="L72" s="21"/>
      <c r="M72" s="21"/>
      <c r="N72" s="21"/>
      <c r="O72" s="21"/>
      <c r="P72" s="21"/>
      <c r="Q72" s="61"/>
    </row>
    <row r="73" spans="1:17" ht="20.25">
      <c r="A73" s="333"/>
      <c r="B73" s="237" t="s">
        <v>359</v>
      </c>
      <c r="C73" s="237"/>
      <c r="D73" s="21"/>
      <c r="E73" s="21"/>
      <c r="F73" s="21"/>
      <c r="G73" s="21"/>
      <c r="H73" s="21"/>
      <c r="I73" s="21"/>
      <c r="J73" s="21"/>
      <c r="K73" s="336">
        <f>SUM(K69:K72)</f>
        <v>7.317202028799999</v>
      </c>
      <c r="L73" s="21"/>
      <c r="M73" s="21"/>
      <c r="N73" s="21"/>
      <c r="O73" s="21"/>
      <c r="P73" s="336">
        <f>SUM(P69:P72)</f>
        <v>9.9121381176</v>
      </c>
      <c r="Q73" s="61"/>
    </row>
    <row r="74" spans="1:17" ht="20.25">
      <c r="A74" s="310"/>
      <c r="B74" s="21"/>
      <c r="C74" s="23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1"/>
    </row>
    <row r="75" spans="1:17" ht="13.5" thickBot="1">
      <c r="A75" s="31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1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40" zoomScaleNormal="70" zoomScaleSheetLayoutView="40" zoomScalePageLayoutView="0" workbookViewId="0" topLeftCell="A1">
      <selection activeCell="H43" sqref="H4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6.8515625" style="0" customWidth="1"/>
    <col min="5" max="5" width="25.42187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257</v>
      </c>
    </row>
    <row r="2" spans="1:17" ht="23.25" customHeight="1">
      <c r="A2" s="2" t="s">
        <v>258</v>
      </c>
      <c r="Q2" s="398" t="str">
        <f>NDPL!Q1</f>
        <v>AUGUST 2010</v>
      </c>
    </row>
    <row r="3" ht="23.25">
      <c r="A3" s="252" t="s">
        <v>233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01/09/10</v>
      </c>
      <c r="H5" s="41" t="str">
        <f>NDPL!H5</f>
        <v>INTIAL READING 01/08/10</v>
      </c>
      <c r="I5" s="41" t="s">
        <v>4</v>
      </c>
      <c r="J5" s="41" t="s">
        <v>5</v>
      </c>
      <c r="K5" s="41" t="s">
        <v>6</v>
      </c>
      <c r="L5" s="43" t="str">
        <f>NDPL!G5</f>
        <v>FINAL READING 01/09/10</v>
      </c>
      <c r="M5" s="41" t="str">
        <f>NDPL!H5</f>
        <v>INTIAL READING 01/08/10</v>
      </c>
      <c r="N5" s="41" t="s">
        <v>4</v>
      </c>
      <c r="O5" s="41" t="s">
        <v>5</v>
      </c>
      <c r="P5" s="41" t="s">
        <v>6</v>
      </c>
      <c r="Q5" s="41" t="s">
        <v>330</v>
      </c>
    </row>
    <row r="6" ht="14.25" thickBot="1" thickTop="1"/>
    <row r="7" spans="1:17" ht="24" customHeight="1" thickTop="1">
      <c r="A7" s="245" t="s">
        <v>251</v>
      </c>
      <c r="B7" s="71"/>
      <c r="C7" s="72"/>
      <c r="D7" s="72"/>
      <c r="E7" s="72"/>
      <c r="F7" s="72"/>
      <c r="G7" s="75"/>
      <c r="H7" s="74"/>
      <c r="I7" s="74"/>
      <c r="J7" s="74"/>
      <c r="K7" s="74"/>
      <c r="L7" s="75"/>
      <c r="M7" s="74"/>
      <c r="N7" s="74"/>
      <c r="O7" s="74"/>
      <c r="P7" s="76"/>
      <c r="Q7" s="203"/>
    </row>
    <row r="8" spans="1:17" ht="19.5" customHeight="1">
      <c r="A8" s="371" t="s">
        <v>234</v>
      </c>
      <c r="B8" s="251"/>
      <c r="C8" s="251"/>
      <c r="D8" s="251"/>
      <c r="E8" s="251"/>
      <c r="F8" s="251"/>
      <c r="G8" s="144"/>
      <c r="H8" s="81"/>
      <c r="I8" s="82"/>
      <c r="J8" s="82"/>
      <c r="K8" s="82"/>
      <c r="L8" s="83"/>
      <c r="M8" s="81"/>
      <c r="N8" s="82"/>
      <c r="O8" s="82"/>
      <c r="P8" s="84"/>
      <c r="Q8" s="204"/>
    </row>
    <row r="9" spans="1:17" ht="19.5" customHeight="1">
      <c r="A9" s="372" t="s">
        <v>235</v>
      </c>
      <c r="B9" s="251"/>
      <c r="C9" s="251"/>
      <c r="D9" s="251"/>
      <c r="E9" s="251"/>
      <c r="F9" s="251"/>
      <c r="G9" s="144"/>
      <c r="H9" s="81"/>
      <c r="I9" s="82"/>
      <c r="J9" s="82"/>
      <c r="K9" s="82"/>
      <c r="L9" s="83"/>
      <c r="M9" s="81"/>
      <c r="N9" s="82"/>
      <c r="O9" s="82"/>
      <c r="P9" s="84"/>
      <c r="Q9" s="204"/>
    </row>
    <row r="10" spans="1:17" ht="19.5" customHeight="1">
      <c r="A10" s="373">
        <v>1</v>
      </c>
      <c r="B10" s="374" t="s">
        <v>254</v>
      </c>
      <c r="C10" s="375">
        <v>4864848</v>
      </c>
      <c r="D10" s="377" t="s">
        <v>14</v>
      </c>
      <c r="E10" s="376" t="s">
        <v>368</v>
      </c>
      <c r="F10" s="377">
        <v>1000</v>
      </c>
      <c r="G10" s="358">
        <v>226</v>
      </c>
      <c r="H10" s="359">
        <v>214</v>
      </c>
      <c r="I10" s="360">
        <f>G10-H10</f>
        <v>12</v>
      </c>
      <c r="J10" s="360">
        <f aca="true" t="shared" si="0" ref="J10:J33">$F10*I10</f>
        <v>12000</v>
      </c>
      <c r="K10" s="360">
        <f aca="true" t="shared" si="1" ref="K10:K33">J10/1000000</f>
        <v>0.012</v>
      </c>
      <c r="L10" s="361">
        <v>11248</v>
      </c>
      <c r="M10" s="362">
        <v>10980</v>
      </c>
      <c r="N10" s="360">
        <f>L10-M10</f>
        <v>268</v>
      </c>
      <c r="O10" s="360">
        <f aca="true" t="shared" si="2" ref="O10:O33">$F10*N10</f>
        <v>268000</v>
      </c>
      <c r="P10" s="363">
        <f aca="true" t="shared" si="3" ref="P10:P33">O10/1000000</f>
        <v>0.268</v>
      </c>
      <c r="Q10" s="204"/>
    </row>
    <row r="11" spans="1:17" ht="19.5" customHeight="1">
      <c r="A11" s="373">
        <v>2</v>
      </c>
      <c r="B11" s="374" t="s">
        <v>255</v>
      </c>
      <c r="C11" s="375">
        <v>4864849</v>
      </c>
      <c r="D11" s="377" t="s">
        <v>14</v>
      </c>
      <c r="E11" s="376" t="s">
        <v>368</v>
      </c>
      <c r="F11" s="377">
        <v>1000</v>
      </c>
      <c r="G11" s="358">
        <v>123</v>
      </c>
      <c r="H11" s="359">
        <v>123</v>
      </c>
      <c r="I11" s="360">
        <f>G11-H11</f>
        <v>0</v>
      </c>
      <c r="J11" s="360">
        <f t="shared" si="0"/>
        <v>0</v>
      </c>
      <c r="K11" s="360">
        <f t="shared" si="1"/>
        <v>0</v>
      </c>
      <c r="L11" s="361">
        <v>15647</v>
      </c>
      <c r="M11" s="362">
        <v>15074</v>
      </c>
      <c r="N11" s="360">
        <f>L11-M11</f>
        <v>573</v>
      </c>
      <c r="O11" s="360">
        <f t="shared" si="2"/>
        <v>573000</v>
      </c>
      <c r="P11" s="363">
        <f t="shared" si="3"/>
        <v>0.573</v>
      </c>
      <c r="Q11" s="204"/>
    </row>
    <row r="12" spans="1:17" ht="19.5" customHeight="1">
      <c r="A12" s="373">
        <v>3</v>
      </c>
      <c r="B12" s="374" t="s">
        <v>236</v>
      </c>
      <c r="C12" s="375">
        <v>4864846</v>
      </c>
      <c r="D12" s="377" t="s">
        <v>14</v>
      </c>
      <c r="E12" s="376" t="s">
        <v>368</v>
      </c>
      <c r="F12" s="377">
        <v>1000</v>
      </c>
      <c r="G12" s="358">
        <v>40</v>
      </c>
      <c r="H12" s="359">
        <v>40</v>
      </c>
      <c r="I12" s="360">
        <f>G12-H12</f>
        <v>0</v>
      </c>
      <c r="J12" s="360">
        <f t="shared" si="0"/>
        <v>0</v>
      </c>
      <c r="K12" s="360">
        <f t="shared" si="1"/>
        <v>0</v>
      </c>
      <c r="L12" s="361">
        <v>22407</v>
      </c>
      <c r="M12" s="362">
        <v>21553</v>
      </c>
      <c r="N12" s="360">
        <f>L12-M12</f>
        <v>854</v>
      </c>
      <c r="O12" s="360">
        <f t="shared" si="2"/>
        <v>854000</v>
      </c>
      <c r="P12" s="363">
        <f t="shared" si="3"/>
        <v>0.854</v>
      </c>
      <c r="Q12" s="204"/>
    </row>
    <row r="13" spans="1:17" ht="19.5" customHeight="1">
      <c r="A13" s="373">
        <v>4</v>
      </c>
      <c r="B13" s="374" t="s">
        <v>237</v>
      </c>
      <c r="C13" s="375">
        <v>4864847</v>
      </c>
      <c r="D13" s="377" t="s">
        <v>14</v>
      </c>
      <c r="E13" s="376" t="s">
        <v>368</v>
      </c>
      <c r="F13" s="377">
        <v>1000</v>
      </c>
      <c r="G13" s="358">
        <v>107</v>
      </c>
      <c r="H13" s="359">
        <v>107</v>
      </c>
      <c r="I13" s="360">
        <f>G13-H13</f>
        <v>0</v>
      </c>
      <c r="J13" s="360">
        <f t="shared" si="0"/>
        <v>0</v>
      </c>
      <c r="K13" s="360">
        <f t="shared" si="1"/>
        <v>0</v>
      </c>
      <c r="L13" s="361">
        <v>11716</v>
      </c>
      <c r="M13" s="362">
        <v>11269</v>
      </c>
      <c r="N13" s="360">
        <f>L13-M13</f>
        <v>447</v>
      </c>
      <c r="O13" s="360">
        <f t="shared" si="2"/>
        <v>447000</v>
      </c>
      <c r="P13" s="363">
        <f t="shared" si="3"/>
        <v>0.447</v>
      </c>
      <c r="Q13" s="204"/>
    </row>
    <row r="14" spans="1:17" ht="19.5" customHeight="1">
      <c r="A14" s="373">
        <v>5</v>
      </c>
      <c r="B14" s="374" t="s">
        <v>238</v>
      </c>
      <c r="C14" s="375">
        <v>4864850</v>
      </c>
      <c r="D14" s="377" t="s">
        <v>14</v>
      </c>
      <c r="E14" s="376" t="s">
        <v>368</v>
      </c>
      <c r="F14" s="377">
        <v>1000</v>
      </c>
      <c r="G14" s="364">
        <v>444</v>
      </c>
      <c r="H14" s="360">
        <v>390</v>
      </c>
      <c r="I14" s="360">
        <f>G14-H14</f>
        <v>54</v>
      </c>
      <c r="J14" s="360">
        <f t="shared" si="0"/>
        <v>54000</v>
      </c>
      <c r="K14" s="360">
        <f t="shared" si="1"/>
        <v>0.054</v>
      </c>
      <c r="L14" s="361">
        <v>5795</v>
      </c>
      <c r="M14" s="362">
        <v>5409</v>
      </c>
      <c r="N14" s="360">
        <f>L14-M14</f>
        <v>386</v>
      </c>
      <c r="O14" s="360">
        <f t="shared" si="2"/>
        <v>386000</v>
      </c>
      <c r="P14" s="363">
        <f t="shared" si="3"/>
        <v>0.386</v>
      </c>
      <c r="Q14" s="204"/>
    </row>
    <row r="15" spans="1:17" ht="19.5" customHeight="1">
      <c r="A15" s="371" t="s">
        <v>239</v>
      </c>
      <c r="B15" s="378"/>
      <c r="C15" s="379"/>
      <c r="D15" s="380"/>
      <c r="E15" s="378"/>
      <c r="F15" s="380"/>
      <c r="G15" s="364"/>
      <c r="H15" s="360"/>
      <c r="I15" s="360"/>
      <c r="J15" s="360"/>
      <c r="K15" s="360"/>
      <c r="L15" s="361"/>
      <c r="M15" s="362"/>
      <c r="N15" s="360"/>
      <c r="O15" s="360"/>
      <c r="P15" s="363"/>
      <c r="Q15" s="204"/>
    </row>
    <row r="16" spans="1:17" ht="19.5" customHeight="1">
      <c r="A16" s="381">
        <v>6</v>
      </c>
      <c r="B16" s="378" t="s">
        <v>256</v>
      </c>
      <c r="C16" s="379">
        <v>4864804</v>
      </c>
      <c r="D16" s="380" t="s">
        <v>14</v>
      </c>
      <c r="E16" s="376" t="s">
        <v>368</v>
      </c>
      <c r="F16" s="380">
        <v>100</v>
      </c>
      <c r="G16" s="364">
        <v>271</v>
      </c>
      <c r="H16" s="360">
        <v>271</v>
      </c>
      <c r="I16" s="360">
        <f>G16-H16</f>
        <v>0</v>
      </c>
      <c r="J16" s="360">
        <f t="shared" si="0"/>
        <v>0</v>
      </c>
      <c r="K16" s="360">
        <f t="shared" si="1"/>
        <v>0</v>
      </c>
      <c r="L16" s="361">
        <v>999974</v>
      </c>
      <c r="M16" s="362">
        <v>999997</v>
      </c>
      <c r="N16" s="360">
        <f>L16-M16</f>
        <v>-23</v>
      </c>
      <c r="O16" s="360">
        <f t="shared" si="2"/>
        <v>-2300</v>
      </c>
      <c r="P16" s="363">
        <f t="shared" si="3"/>
        <v>-0.0023</v>
      </c>
      <c r="Q16" s="204"/>
    </row>
    <row r="17" spans="1:17" ht="19.5" customHeight="1">
      <c r="A17" s="381">
        <v>7</v>
      </c>
      <c r="B17" s="378" t="s">
        <v>255</v>
      </c>
      <c r="C17" s="379">
        <v>4865163</v>
      </c>
      <c r="D17" s="380" t="s">
        <v>14</v>
      </c>
      <c r="E17" s="376" t="s">
        <v>368</v>
      </c>
      <c r="F17" s="380">
        <v>100</v>
      </c>
      <c r="G17" s="364">
        <v>513</v>
      </c>
      <c r="H17" s="360">
        <v>513</v>
      </c>
      <c r="I17" s="360">
        <f>G17-H17</f>
        <v>0</v>
      </c>
      <c r="J17" s="360">
        <f t="shared" si="0"/>
        <v>0</v>
      </c>
      <c r="K17" s="360">
        <f t="shared" si="1"/>
        <v>0</v>
      </c>
      <c r="L17" s="361">
        <v>999997</v>
      </c>
      <c r="M17" s="362">
        <v>999997</v>
      </c>
      <c r="N17" s="360">
        <f>L17-M17</f>
        <v>0</v>
      </c>
      <c r="O17" s="360">
        <f t="shared" si="2"/>
        <v>0</v>
      </c>
      <c r="P17" s="363">
        <f t="shared" si="3"/>
        <v>0</v>
      </c>
      <c r="Q17" s="204"/>
    </row>
    <row r="18" spans="1:17" ht="19.5" customHeight="1">
      <c r="A18" s="381"/>
      <c r="B18" s="378"/>
      <c r="C18" s="379"/>
      <c r="D18" s="380"/>
      <c r="E18" s="121"/>
      <c r="F18" s="380"/>
      <c r="G18" s="247"/>
      <c r="H18" s="82"/>
      <c r="I18" s="82"/>
      <c r="J18" s="82"/>
      <c r="K18" s="82"/>
      <c r="L18" s="83"/>
      <c r="M18" s="81"/>
      <c r="N18" s="82"/>
      <c r="O18" s="82"/>
      <c r="P18" s="84"/>
      <c r="Q18" s="204"/>
    </row>
    <row r="19" spans="1:17" ht="19.5" customHeight="1">
      <c r="A19" s="381"/>
      <c r="B19" s="250" t="s">
        <v>250</v>
      </c>
      <c r="C19" s="378"/>
      <c r="D19" s="380"/>
      <c r="E19" s="378"/>
      <c r="F19" s="382"/>
      <c r="G19" s="247"/>
      <c r="H19" s="82"/>
      <c r="I19" s="82"/>
      <c r="J19" s="82"/>
      <c r="K19" s="249">
        <f>SUM(K10:K17)</f>
        <v>0.066</v>
      </c>
      <c r="L19" s="365"/>
      <c r="M19" s="366"/>
      <c r="N19" s="367"/>
      <c r="O19" s="367"/>
      <c r="P19" s="368">
        <f>SUM(P10:P17)</f>
        <v>2.5257</v>
      </c>
      <c r="Q19" s="204"/>
    </row>
    <row r="20" spans="1:17" ht="19.5" customHeight="1">
      <c r="A20" s="381"/>
      <c r="B20" s="250"/>
      <c r="C20" s="378"/>
      <c r="D20" s="380"/>
      <c r="E20" s="378"/>
      <c r="F20" s="382"/>
      <c r="G20" s="247"/>
      <c r="H20" s="82"/>
      <c r="I20" s="82"/>
      <c r="J20" s="82"/>
      <c r="K20" s="98"/>
      <c r="L20" s="83"/>
      <c r="M20" s="81"/>
      <c r="N20" s="82"/>
      <c r="O20" s="82"/>
      <c r="P20" s="108"/>
      <c r="Q20" s="204"/>
    </row>
    <row r="21" spans="1:17" ht="19.5" customHeight="1">
      <c r="A21" s="371" t="s">
        <v>240</v>
      </c>
      <c r="B21" s="251"/>
      <c r="C21" s="251"/>
      <c r="D21" s="382"/>
      <c r="E21" s="251"/>
      <c r="F21" s="382"/>
      <c r="G21" s="247"/>
      <c r="H21" s="82"/>
      <c r="I21" s="82"/>
      <c r="J21" s="82"/>
      <c r="K21" s="82"/>
      <c r="L21" s="83"/>
      <c r="M21" s="81"/>
      <c r="N21" s="82"/>
      <c r="O21" s="82"/>
      <c r="P21" s="84"/>
      <c r="Q21" s="204"/>
    </row>
    <row r="22" spans="1:17" ht="19.5" customHeight="1">
      <c r="A22" s="381"/>
      <c r="B22" s="251"/>
      <c r="C22" s="251"/>
      <c r="D22" s="382"/>
      <c r="E22" s="251"/>
      <c r="F22" s="382"/>
      <c r="G22" s="247"/>
      <c r="H22" s="82"/>
      <c r="I22" s="82"/>
      <c r="J22" s="82"/>
      <c r="K22" s="82"/>
      <c r="L22" s="83"/>
      <c r="M22" s="81"/>
      <c r="N22" s="82"/>
      <c r="O22" s="82"/>
      <c r="P22" s="84"/>
      <c r="Q22" s="204"/>
    </row>
    <row r="23" spans="1:17" ht="19.5" customHeight="1">
      <c r="A23" s="381">
        <v>8</v>
      </c>
      <c r="B23" s="121" t="s">
        <v>241</v>
      </c>
      <c r="C23" s="375">
        <v>4865065</v>
      </c>
      <c r="D23" s="411" t="s">
        <v>14</v>
      </c>
      <c r="E23" s="376" t="s">
        <v>368</v>
      </c>
      <c r="F23" s="377">
        <v>100</v>
      </c>
      <c r="G23" s="364">
        <v>3023</v>
      </c>
      <c r="H23" s="360">
        <v>3020</v>
      </c>
      <c r="I23" s="360">
        <f>G23-H23</f>
        <v>3</v>
      </c>
      <c r="J23" s="360">
        <f t="shared" si="0"/>
        <v>300</v>
      </c>
      <c r="K23" s="360">
        <f t="shared" si="1"/>
        <v>0.0003</v>
      </c>
      <c r="L23" s="361">
        <v>31863</v>
      </c>
      <c r="M23" s="362">
        <v>31380</v>
      </c>
      <c r="N23" s="360">
        <f>L23-M23</f>
        <v>483</v>
      </c>
      <c r="O23" s="360">
        <f t="shared" si="2"/>
        <v>48300</v>
      </c>
      <c r="P23" s="363">
        <f t="shared" si="3"/>
        <v>0.0483</v>
      </c>
      <c r="Q23" s="204"/>
    </row>
    <row r="24" spans="1:17" ht="19.5" customHeight="1">
      <c r="A24" s="381">
        <v>9</v>
      </c>
      <c r="B24" s="251" t="s">
        <v>242</v>
      </c>
      <c r="C24" s="379">
        <v>4865066</v>
      </c>
      <c r="D24" s="382" t="s">
        <v>14</v>
      </c>
      <c r="E24" s="376" t="s">
        <v>368</v>
      </c>
      <c r="F24" s="380">
        <v>100</v>
      </c>
      <c r="G24" s="364">
        <v>20322</v>
      </c>
      <c r="H24" s="360">
        <v>19334</v>
      </c>
      <c r="I24" s="360">
        <f aca="true" t="shared" si="4" ref="I24:I29">G24-H24</f>
        <v>988</v>
      </c>
      <c r="J24" s="360">
        <f t="shared" si="0"/>
        <v>98800</v>
      </c>
      <c r="K24" s="360">
        <f t="shared" si="1"/>
        <v>0.0988</v>
      </c>
      <c r="L24" s="361">
        <v>50362</v>
      </c>
      <c r="M24" s="362">
        <v>49484</v>
      </c>
      <c r="N24" s="360">
        <f aca="true" t="shared" si="5" ref="N24:N29">L24-M24</f>
        <v>878</v>
      </c>
      <c r="O24" s="360">
        <f t="shared" si="2"/>
        <v>87800</v>
      </c>
      <c r="P24" s="363">
        <f t="shared" si="3"/>
        <v>0.0878</v>
      </c>
      <c r="Q24" s="204"/>
    </row>
    <row r="25" spans="1:17" ht="19.5" customHeight="1">
      <c r="A25" s="381">
        <v>10</v>
      </c>
      <c r="B25" s="251" t="s">
        <v>243</v>
      </c>
      <c r="C25" s="379">
        <v>4865067</v>
      </c>
      <c r="D25" s="382" t="s">
        <v>14</v>
      </c>
      <c r="E25" s="376" t="s">
        <v>368</v>
      </c>
      <c r="F25" s="380">
        <v>100</v>
      </c>
      <c r="G25" s="364">
        <v>61618</v>
      </c>
      <c r="H25" s="360">
        <v>61110</v>
      </c>
      <c r="I25" s="360">
        <f t="shared" si="4"/>
        <v>508</v>
      </c>
      <c r="J25" s="360">
        <f t="shared" si="0"/>
        <v>50800</v>
      </c>
      <c r="K25" s="360">
        <f t="shared" si="1"/>
        <v>0.0508</v>
      </c>
      <c r="L25" s="361">
        <v>5077</v>
      </c>
      <c r="M25" s="362">
        <v>4732</v>
      </c>
      <c r="N25" s="360">
        <f t="shared" si="5"/>
        <v>345</v>
      </c>
      <c r="O25" s="360">
        <f t="shared" si="2"/>
        <v>34500</v>
      </c>
      <c r="P25" s="363">
        <f t="shared" si="3"/>
        <v>0.0345</v>
      </c>
      <c r="Q25" s="204"/>
    </row>
    <row r="26" spans="1:17" ht="19.5" customHeight="1">
      <c r="A26" s="381">
        <v>11</v>
      </c>
      <c r="B26" s="251" t="s">
        <v>244</v>
      </c>
      <c r="C26" s="379">
        <v>4865078</v>
      </c>
      <c r="D26" s="382" t="s">
        <v>14</v>
      </c>
      <c r="E26" s="376" t="s">
        <v>368</v>
      </c>
      <c r="F26" s="380">
        <v>100</v>
      </c>
      <c r="G26" s="364">
        <v>11095</v>
      </c>
      <c r="H26" s="360">
        <v>9962</v>
      </c>
      <c r="I26" s="360">
        <f t="shared" si="4"/>
        <v>1133</v>
      </c>
      <c r="J26" s="360">
        <f t="shared" si="0"/>
        <v>113300</v>
      </c>
      <c r="K26" s="360">
        <f t="shared" si="1"/>
        <v>0.1133</v>
      </c>
      <c r="L26" s="361">
        <v>34072</v>
      </c>
      <c r="M26" s="362">
        <v>33374</v>
      </c>
      <c r="N26" s="360">
        <f t="shared" si="5"/>
        <v>698</v>
      </c>
      <c r="O26" s="360">
        <f t="shared" si="2"/>
        <v>69800</v>
      </c>
      <c r="P26" s="363">
        <f t="shared" si="3"/>
        <v>0.0698</v>
      </c>
      <c r="Q26" s="204"/>
    </row>
    <row r="27" spans="1:17" ht="19.5" customHeight="1">
      <c r="A27" s="381">
        <v>12</v>
      </c>
      <c r="B27" s="251" t="s">
        <v>244</v>
      </c>
      <c r="C27" s="382">
        <v>4865079</v>
      </c>
      <c r="D27" s="568" t="s">
        <v>14</v>
      </c>
      <c r="E27" s="376" t="s">
        <v>368</v>
      </c>
      <c r="F27" s="383">
        <v>100</v>
      </c>
      <c r="G27" s="364">
        <v>999914</v>
      </c>
      <c r="H27" s="360">
        <v>999915</v>
      </c>
      <c r="I27" s="360">
        <f t="shared" si="4"/>
        <v>-1</v>
      </c>
      <c r="J27" s="360">
        <f t="shared" si="0"/>
        <v>-100</v>
      </c>
      <c r="K27" s="360">
        <f t="shared" si="1"/>
        <v>-0.0001</v>
      </c>
      <c r="L27" s="361">
        <v>13666</v>
      </c>
      <c r="M27" s="362">
        <v>13305</v>
      </c>
      <c r="N27" s="360">
        <f t="shared" si="5"/>
        <v>361</v>
      </c>
      <c r="O27" s="360">
        <f t="shared" si="2"/>
        <v>36100</v>
      </c>
      <c r="P27" s="363">
        <f t="shared" si="3"/>
        <v>0.0361</v>
      </c>
      <c r="Q27" s="204"/>
    </row>
    <row r="28" spans="1:17" ht="19.5" customHeight="1">
      <c r="A28" s="381">
        <v>13</v>
      </c>
      <c r="B28" s="251" t="s">
        <v>245</v>
      </c>
      <c r="C28" s="379">
        <v>4865080</v>
      </c>
      <c r="D28" s="382" t="s">
        <v>14</v>
      </c>
      <c r="E28" s="376" t="s">
        <v>368</v>
      </c>
      <c r="F28" s="380">
        <v>100</v>
      </c>
      <c r="G28" s="364">
        <v>64823</v>
      </c>
      <c r="H28" s="360">
        <v>64431</v>
      </c>
      <c r="I28" s="360">
        <f t="shared" si="4"/>
        <v>392</v>
      </c>
      <c r="J28" s="360">
        <f t="shared" si="0"/>
        <v>39200</v>
      </c>
      <c r="K28" s="360">
        <f t="shared" si="1"/>
        <v>0.0392</v>
      </c>
      <c r="L28" s="361">
        <v>23371</v>
      </c>
      <c r="M28" s="362">
        <v>22304</v>
      </c>
      <c r="N28" s="360">
        <f t="shared" si="5"/>
        <v>1067</v>
      </c>
      <c r="O28" s="360">
        <f t="shared" si="2"/>
        <v>106700</v>
      </c>
      <c r="P28" s="363">
        <f t="shared" si="3"/>
        <v>0.1067</v>
      </c>
      <c r="Q28" s="204"/>
    </row>
    <row r="29" spans="1:17" ht="19.5" customHeight="1">
      <c r="A29" s="373">
        <v>14</v>
      </c>
      <c r="B29" s="251" t="s">
        <v>245</v>
      </c>
      <c r="C29" s="379">
        <v>4865081</v>
      </c>
      <c r="D29" s="382" t="s">
        <v>14</v>
      </c>
      <c r="E29" s="376" t="s">
        <v>368</v>
      </c>
      <c r="F29" s="380">
        <v>100</v>
      </c>
      <c r="G29" s="358">
        <v>257</v>
      </c>
      <c r="H29" s="360">
        <v>257</v>
      </c>
      <c r="I29" s="360">
        <f t="shared" si="4"/>
        <v>0</v>
      </c>
      <c r="J29" s="360">
        <f t="shared" si="0"/>
        <v>0</v>
      </c>
      <c r="K29" s="360">
        <f t="shared" si="1"/>
        <v>0</v>
      </c>
      <c r="L29" s="612">
        <v>835</v>
      </c>
      <c r="M29" s="362">
        <v>835</v>
      </c>
      <c r="N29" s="360">
        <f t="shared" si="5"/>
        <v>0</v>
      </c>
      <c r="O29" s="360">
        <f t="shared" si="2"/>
        <v>0</v>
      </c>
      <c r="P29" s="363">
        <f t="shared" si="3"/>
        <v>0</v>
      </c>
      <c r="Q29" s="204"/>
    </row>
    <row r="30" spans="1:17" ht="19.5" customHeight="1">
      <c r="A30" s="371" t="s">
        <v>246</v>
      </c>
      <c r="B30" s="250"/>
      <c r="C30" s="384"/>
      <c r="D30" s="250"/>
      <c r="E30" s="251"/>
      <c r="F30" s="380"/>
      <c r="G30" s="247"/>
      <c r="H30" s="82"/>
      <c r="I30" s="82"/>
      <c r="J30" s="82"/>
      <c r="K30" s="249">
        <f>SUM(K23:K29)</f>
        <v>0.3023</v>
      </c>
      <c r="L30" s="103"/>
      <c r="M30" s="104"/>
      <c r="N30" s="105"/>
      <c r="O30" s="105"/>
      <c r="P30" s="368">
        <f>SUM(P23:P29)</f>
        <v>0.38320000000000004</v>
      </c>
      <c r="Q30" s="204"/>
    </row>
    <row r="31" spans="1:17" ht="19.5" customHeight="1">
      <c r="A31" s="246" t="s">
        <v>252</v>
      </c>
      <c r="B31" s="250"/>
      <c r="C31" s="384"/>
      <c r="D31" s="250"/>
      <c r="E31" s="251"/>
      <c r="F31" s="380"/>
      <c r="G31" s="247"/>
      <c r="H31" s="82"/>
      <c r="I31" s="82"/>
      <c r="J31" s="82"/>
      <c r="K31" s="98"/>
      <c r="L31" s="83"/>
      <c r="M31" s="81"/>
      <c r="N31" s="82"/>
      <c r="O31" s="82"/>
      <c r="P31" s="108"/>
      <c r="Q31" s="204"/>
    </row>
    <row r="32" spans="1:17" ht="19.5" customHeight="1">
      <c r="A32" s="371" t="s">
        <v>247</v>
      </c>
      <c r="B32" s="251"/>
      <c r="C32" s="385"/>
      <c r="D32" s="251"/>
      <c r="E32" s="251"/>
      <c r="F32" s="382"/>
      <c r="G32" s="247"/>
      <c r="H32" s="82"/>
      <c r="I32" s="82"/>
      <c r="J32" s="82"/>
      <c r="K32" s="82"/>
      <c r="L32" s="83"/>
      <c r="M32" s="81"/>
      <c r="N32" s="82"/>
      <c r="O32" s="82"/>
      <c r="P32" s="84"/>
      <c r="Q32" s="204"/>
    </row>
    <row r="33" spans="1:17" ht="19.5" customHeight="1">
      <c r="A33" s="381">
        <v>15</v>
      </c>
      <c r="B33" s="386" t="s">
        <v>248</v>
      </c>
      <c r="C33" s="384">
        <v>4902545</v>
      </c>
      <c r="D33" s="380" t="s">
        <v>14</v>
      </c>
      <c r="E33" s="376" t="s">
        <v>368</v>
      </c>
      <c r="F33" s="380">
        <v>50</v>
      </c>
      <c r="G33" s="364">
        <v>3658</v>
      </c>
      <c r="H33" s="360">
        <v>3018</v>
      </c>
      <c r="I33" s="360">
        <f>G33-H33</f>
        <v>640</v>
      </c>
      <c r="J33" s="360">
        <f t="shared" si="0"/>
        <v>32000</v>
      </c>
      <c r="K33" s="360">
        <f t="shared" si="1"/>
        <v>0.032</v>
      </c>
      <c r="L33" s="361">
        <v>18230</v>
      </c>
      <c r="M33" s="362">
        <v>17432</v>
      </c>
      <c r="N33" s="360">
        <f>L33-M33</f>
        <v>798</v>
      </c>
      <c r="O33" s="360">
        <f t="shared" si="2"/>
        <v>39900</v>
      </c>
      <c r="P33" s="363">
        <f t="shared" si="3"/>
        <v>0.0399</v>
      </c>
      <c r="Q33" s="204"/>
    </row>
    <row r="34" spans="1:17" ht="19.5" customHeight="1">
      <c r="A34" s="371" t="s">
        <v>249</v>
      </c>
      <c r="B34" s="250"/>
      <c r="C34" s="384"/>
      <c r="D34" s="386"/>
      <c r="E34" s="121"/>
      <c r="F34" s="380"/>
      <c r="G34" s="144"/>
      <c r="H34" s="82"/>
      <c r="I34" s="82"/>
      <c r="J34" s="82"/>
      <c r="K34" s="249">
        <f>SUM(K33)</f>
        <v>0.032</v>
      </c>
      <c r="L34" s="83"/>
      <c r="M34" s="81"/>
      <c r="N34" s="82"/>
      <c r="O34" s="82"/>
      <c r="P34" s="368">
        <f>SUM(P33)</f>
        <v>0.0399</v>
      </c>
      <c r="Q34" s="204"/>
    </row>
    <row r="35" spans="1:17" ht="19.5" customHeight="1" thickBot="1">
      <c r="A35" s="86"/>
      <c r="B35" s="87"/>
      <c r="C35" s="88"/>
      <c r="D35" s="89"/>
      <c r="E35" s="90"/>
      <c r="F35" s="90"/>
      <c r="G35" s="91"/>
      <c r="H35" s="93"/>
      <c r="I35" s="93"/>
      <c r="J35" s="93"/>
      <c r="K35" s="93"/>
      <c r="L35" s="94"/>
      <c r="M35" s="92"/>
      <c r="N35" s="93"/>
      <c r="O35" s="93"/>
      <c r="P35" s="95"/>
      <c r="Q35" s="205"/>
    </row>
    <row r="36" spans="1:16" ht="13.5" thickTop="1">
      <c r="A36" s="85"/>
      <c r="B36" s="106"/>
      <c r="C36" s="77"/>
      <c r="D36" s="79"/>
      <c r="E36" s="78"/>
      <c r="F36" s="78"/>
      <c r="G36" s="107"/>
      <c r="H36" s="81"/>
      <c r="I36" s="82"/>
      <c r="J36" s="82"/>
      <c r="K36" s="82"/>
      <c r="L36" s="81"/>
      <c r="M36" s="81"/>
      <c r="N36" s="82"/>
      <c r="O36" s="82"/>
      <c r="P36" s="82"/>
    </row>
    <row r="37" spans="1:16" ht="12.75">
      <c r="A37" s="85"/>
      <c r="B37" s="106"/>
      <c r="C37" s="77"/>
      <c r="D37" s="79"/>
      <c r="E37" s="78"/>
      <c r="F37" s="78"/>
      <c r="G37" s="107"/>
      <c r="H37" s="81"/>
      <c r="I37" s="82"/>
      <c r="J37" s="82"/>
      <c r="K37" s="82"/>
      <c r="L37" s="81"/>
      <c r="M37" s="81"/>
      <c r="N37" s="82"/>
      <c r="O37" s="82"/>
      <c r="P37" s="82"/>
    </row>
    <row r="38" spans="1:16" ht="12.75">
      <c r="A38" s="81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20.25">
      <c r="A39" s="223"/>
      <c r="B39" s="387" t="s">
        <v>246</v>
      </c>
      <c r="C39" s="388"/>
      <c r="D39" s="388"/>
      <c r="E39" s="388"/>
      <c r="F39" s="388"/>
      <c r="G39" s="388"/>
      <c r="H39" s="388"/>
      <c r="I39" s="388"/>
      <c r="J39" s="388"/>
      <c r="K39" s="249">
        <f>K30-K34</f>
        <v>0.2703</v>
      </c>
      <c r="L39" s="249"/>
      <c r="M39" s="249"/>
      <c r="N39" s="249"/>
      <c r="O39" s="249"/>
      <c r="P39" s="249">
        <f>P30-P34</f>
        <v>0.34330000000000005</v>
      </c>
    </row>
    <row r="40" spans="1:16" ht="20.25">
      <c r="A40" s="179"/>
      <c r="B40" s="387" t="s">
        <v>250</v>
      </c>
      <c r="C40" s="369"/>
      <c r="D40" s="369"/>
      <c r="E40" s="369"/>
      <c r="F40" s="369"/>
      <c r="G40" s="369"/>
      <c r="H40" s="369"/>
      <c r="I40" s="369"/>
      <c r="J40" s="369"/>
      <c r="K40" s="249">
        <f>K19</f>
        <v>0.066</v>
      </c>
      <c r="L40" s="249"/>
      <c r="M40" s="249"/>
      <c r="N40" s="249"/>
      <c r="O40" s="249"/>
      <c r="P40" s="249">
        <f>P19</f>
        <v>2.5257</v>
      </c>
    </row>
    <row r="41" spans="1:16" ht="18">
      <c r="A41" s="179"/>
      <c r="B41" s="251"/>
      <c r="C41" s="101"/>
      <c r="D41" s="101"/>
      <c r="E41" s="101"/>
      <c r="F41" s="101"/>
      <c r="G41" s="101"/>
      <c r="H41" s="101"/>
      <c r="I41" s="101"/>
      <c r="J41" s="101"/>
      <c r="K41" s="63"/>
      <c r="L41" s="63"/>
      <c r="M41" s="63"/>
      <c r="N41" s="63"/>
      <c r="O41" s="63"/>
      <c r="P41" s="63"/>
    </row>
    <row r="42" spans="1:16" ht="18">
      <c r="A42" s="179"/>
      <c r="B42" s="251"/>
      <c r="C42" s="101"/>
      <c r="D42" s="101"/>
      <c r="E42" s="101"/>
      <c r="F42" s="101"/>
      <c r="G42" s="101"/>
      <c r="H42" s="101"/>
      <c r="I42" s="101"/>
      <c r="J42" s="101"/>
      <c r="K42" s="63"/>
      <c r="L42" s="63"/>
      <c r="M42" s="63"/>
      <c r="N42" s="63"/>
      <c r="O42" s="63"/>
      <c r="P42" s="63"/>
    </row>
    <row r="43" spans="1:16" ht="23.25">
      <c r="A43" s="179"/>
      <c r="B43" s="389" t="s">
        <v>253</v>
      </c>
      <c r="C43" s="390"/>
      <c r="D43" s="391"/>
      <c r="E43" s="391"/>
      <c r="F43" s="391"/>
      <c r="G43" s="391"/>
      <c r="H43" s="391"/>
      <c r="I43" s="391"/>
      <c r="J43" s="391"/>
      <c r="K43" s="392">
        <f>SUM(K39:K42)</f>
        <v>0.3363</v>
      </c>
      <c r="L43" s="392"/>
      <c r="M43" s="392"/>
      <c r="N43" s="392"/>
      <c r="O43" s="392"/>
      <c r="P43" s="392">
        <f>SUM(P39:P42)</f>
        <v>2.869</v>
      </c>
    </row>
    <row r="51" ht="13.5" thickBot="1"/>
    <row r="52" spans="1:17" ht="12.75">
      <c r="A52" s="304"/>
      <c r="B52" s="305"/>
      <c r="C52" s="305"/>
      <c r="D52" s="305"/>
      <c r="E52" s="305"/>
      <c r="F52" s="305"/>
      <c r="G52" s="305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3.25">
      <c r="A53" s="312" t="s">
        <v>349</v>
      </c>
      <c r="B53" s="296"/>
      <c r="C53" s="296"/>
      <c r="D53" s="296"/>
      <c r="E53" s="296"/>
      <c r="F53" s="296"/>
      <c r="G53" s="296"/>
      <c r="H53" s="21"/>
      <c r="I53" s="21"/>
      <c r="J53" s="21"/>
      <c r="K53" s="21"/>
      <c r="L53" s="21"/>
      <c r="M53" s="21"/>
      <c r="N53" s="21"/>
      <c r="O53" s="21"/>
      <c r="P53" s="21"/>
      <c r="Q53" s="61"/>
    </row>
    <row r="54" spans="1:17" ht="12.75">
      <c r="A54" s="306"/>
      <c r="B54" s="296"/>
      <c r="C54" s="296"/>
      <c r="D54" s="296"/>
      <c r="E54" s="296"/>
      <c r="F54" s="296"/>
      <c r="G54" s="296"/>
      <c r="H54" s="21"/>
      <c r="I54" s="21"/>
      <c r="J54" s="21"/>
      <c r="K54" s="21"/>
      <c r="L54" s="21"/>
      <c r="M54" s="21"/>
      <c r="N54" s="21"/>
      <c r="O54" s="21"/>
      <c r="P54" s="21"/>
      <c r="Q54" s="61"/>
    </row>
    <row r="55" spans="1:17" ht="15.75">
      <c r="A55" s="307"/>
      <c r="B55" s="308"/>
      <c r="C55" s="308"/>
      <c r="D55" s="308"/>
      <c r="E55" s="308"/>
      <c r="F55" s="308"/>
      <c r="G55" s="308"/>
      <c r="H55" s="21"/>
      <c r="I55" s="21"/>
      <c r="J55" s="318"/>
      <c r="K55" s="351" t="s">
        <v>361</v>
      </c>
      <c r="L55" s="21"/>
      <c r="M55" s="21"/>
      <c r="N55" s="21"/>
      <c r="O55" s="21"/>
      <c r="P55" s="397" t="s">
        <v>362</v>
      </c>
      <c r="Q55" s="61"/>
    </row>
    <row r="56" spans="1:17" ht="12.75">
      <c r="A56" s="309"/>
      <c r="B56" s="179"/>
      <c r="C56" s="179"/>
      <c r="D56" s="179"/>
      <c r="E56" s="179"/>
      <c r="F56" s="179"/>
      <c r="G56" s="179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12.75">
      <c r="A57" s="309"/>
      <c r="B57" s="179"/>
      <c r="C57" s="179"/>
      <c r="D57" s="179"/>
      <c r="E57" s="179"/>
      <c r="F57" s="179"/>
      <c r="G57" s="179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18">
      <c r="A58" s="313" t="s">
        <v>352</v>
      </c>
      <c r="B58" s="297"/>
      <c r="C58" s="297"/>
      <c r="D58" s="298"/>
      <c r="E58" s="298"/>
      <c r="F58" s="299"/>
      <c r="G58" s="298"/>
      <c r="H58" s="21"/>
      <c r="I58" s="21"/>
      <c r="J58" s="21"/>
      <c r="K58" s="248">
        <f>K43</f>
        <v>0.3363</v>
      </c>
      <c r="L58" s="308" t="s">
        <v>350</v>
      </c>
      <c r="M58" s="21"/>
      <c r="N58" s="21"/>
      <c r="O58" s="21"/>
      <c r="P58" s="248">
        <f>P43</f>
        <v>2.869</v>
      </c>
      <c r="Q58" s="395" t="s">
        <v>350</v>
      </c>
    </row>
    <row r="59" spans="1:17" ht="18">
      <c r="A59" s="314"/>
      <c r="B59" s="300"/>
      <c r="C59" s="300"/>
      <c r="D59" s="296"/>
      <c r="E59" s="296"/>
      <c r="F59" s="301"/>
      <c r="G59" s="296"/>
      <c r="H59" s="21"/>
      <c r="I59" s="21"/>
      <c r="J59" s="21"/>
      <c r="K59" s="248"/>
      <c r="L59" s="323"/>
      <c r="M59" s="21"/>
      <c r="N59" s="21"/>
      <c r="O59" s="21"/>
      <c r="P59" s="248"/>
      <c r="Q59" s="396"/>
    </row>
    <row r="60" spans="1:17" ht="18">
      <c r="A60" s="315" t="s">
        <v>351</v>
      </c>
      <c r="B60" s="302"/>
      <c r="C60" s="53"/>
      <c r="D60" s="296"/>
      <c r="E60" s="296"/>
      <c r="F60" s="303"/>
      <c r="G60" s="298"/>
      <c r="H60" s="21"/>
      <c r="I60" s="21"/>
      <c r="J60" s="21"/>
      <c r="K60" s="248">
        <f>-'STEPPED UP GENCO'!K51</f>
        <v>-0.00044691840000000033</v>
      </c>
      <c r="L60" s="308" t="s">
        <v>350</v>
      </c>
      <c r="M60" s="21"/>
      <c r="N60" s="21"/>
      <c r="O60" s="21"/>
      <c r="P60" s="248">
        <f>-'STEPPED UP GENCO'!P51</f>
        <v>-0.0566228543</v>
      </c>
      <c r="Q60" s="395" t="s">
        <v>350</v>
      </c>
    </row>
    <row r="61" spans="1:17" ht="12.75">
      <c r="A61" s="31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1"/>
    </row>
    <row r="62" spans="1:17" ht="12.75">
      <c r="A62" s="31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1"/>
    </row>
    <row r="63" spans="1:17" ht="12.75">
      <c r="A63" s="31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61"/>
    </row>
    <row r="64" spans="1:17" ht="23.25" customHeight="1">
      <c r="A64" s="310"/>
      <c r="B64" s="21"/>
      <c r="C64" s="21"/>
      <c r="D64" s="21"/>
      <c r="E64" s="21"/>
      <c r="F64" s="21"/>
      <c r="G64" s="21"/>
      <c r="H64" s="297"/>
      <c r="I64" s="297"/>
      <c r="J64" s="393" t="s">
        <v>353</v>
      </c>
      <c r="K64" s="249">
        <f>SUM(K58:K63)</f>
        <v>0.3358530816</v>
      </c>
      <c r="L64" s="324" t="s">
        <v>350</v>
      </c>
      <c r="M64" s="394"/>
      <c r="N64" s="394"/>
      <c r="O64" s="394"/>
      <c r="P64" s="249">
        <f>SUM(P58:P63)</f>
        <v>2.8123771457</v>
      </c>
      <c r="Q64" s="324" t="s">
        <v>350</v>
      </c>
    </row>
    <row r="65" spans="1:17" ht="13.5" thickBot="1">
      <c r="A65" s="31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210"/>
    </row>
  </sheetData>
  <sheetProtection/>
  <printOptions horizontalCentered="1"/>
  <pageMargins left="0.57" right="0.53" top="0.3937007874015748" bottom="0.3937007874015748" header="0.4" footer="0.38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0" zoomScaleNormal="85" zoomScaleSheetLayoutView="50" zoomScalePageLayoutView="0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4.8515625" style="0" bestFit="1" customWidth="1"/>
    <col min="4" max="4" width="13.421875" style="0" customWidth="1"/>
    <col min="5" max="5" width="23.28125" style="0" customWidth="1"/>
    <col min="6" max="6" width="10.421875" style="0" customWidth="1"/>
    <col min="7" max="8" width="12.140625" style="0" customWidth="1"/>
    <col min="9" max="9" width="10.00390625" style="0" customWidth="1"/>
    <col min="10" max="10" width="11.28125" style="0" customWidth="1"/>
    <col min="11" max="11" width="13.8515625" style="0" customWidth="1"/>
    <col min="12" max="12" width="12.140625" style="0" customWidth="1"/>
    <col min="13" max="13" width="11.8515625" style="0" customWidth="1"/>
    <col min="14" max="14" width="12.00390625" style="0" customWidth="1"/>
    <col min="15" max="15" width="13.28125" style="0" customWidth="1"/>
    <col min="16" max="16" width="14.7109375" style="0" customWidth="1"/>
    <col min="17" max="17" width="14.140625" style="0" customWidth="1"/>
  </cols>
  <sheetData>
    <row r="1" ht="26.25">
      <c r="A1" s="1" t="s">
        <v>257</v>
      </c>
    </row>
    <row r="2" spans="1:17" ht="16.5" customHeight="1">
      <c r="A2" s="432" t="s">
        <v>258</v>
      </c>
      <c r="P2" s="610"/>
      <c r="Q2" s="615" t="str">
        <f>NDPL!Q1</f>
        <v>AUGUST 2010</v>
      </c>
    </row>
    <row r="3" spans="1:8" ht="23.25">
      <c r="A3" s="252" t="s">
        <v>306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12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01/09/10</v>
      </c>
      <c r="H5" s="41" t="str">
        <f>NDPL!H5</f>
        <v>INTIAL READING 01/08/10</v>
      </c>
      <c r="I5" s="41" t="s">
        <v>4</v>
      </c>
      <c r="J5" s="41" t="s">
        <v>5</v>
      </c>
      <c r="K5" s="42" t="s">
        <v>6</v>
      </c>
      <c r="L5" s="43" t="str">
        <f>NDPL!G5</f>
        <v>FINAL READING 01/09/10</v>
      </c>
      <c r="M5" s="41" t="str">
        <f>NDPL!H5</f>
        <v>INTIAL READING 01/08/10</v>
      </c>
      <c r="N5" s="41" t="s">
        <v>4</v>
      </c>
      <c r="O5" s="41" t="s">
        <v>5</v>
      </c>
      <c r="P5" s="42" t="s">
        <v>6</v>
      </c>
      <c r="Q5" s="42" t="s">
        <v>330</v>
      </c>
    </row>
    <row r="6" ht="14.25" thickBot="1" thickTop="1"/>
    <row r="7" spans="1:17" ht="19.5" customHeight="1" thickTop="1">
      <c r="A7" s="412"/>
      <c r="B7" s="413" t="s">
        <v>272</v>
      </c>
      <c r="C7" s="414"/>
      <c r="D7" s="414"/>
      <c r="E7" s="414"/>
      <c r="F7" s="415"/>
      <c r="G7" s="132"/>
      <c r="H7" s="125"/>
      <c r="I7" s="125"/>
      <c r="J7" s="125"/>
      <c r="K7" s="128"/>
      <c r="L7" s="134"/>
      <c r="M7" s="27"/>
      <c r="N7" s="27"/>
      <c r="O7" s="27"/>
      <c r="P7" s="37"/>
      <c r="Q7" s="203"/>
    </row>
    <row r="8" spans="1:17" ht="19.5" customHeight="1">
      <c r="A8" s="370"/>
      <c r="B8" s="416" t="s">
        <v>273</v>
      </c>
      <c r="C8" s="417"/>
      <c r="D8" s="417"/>
      <c r="E8" s="417"/>
      <c r="F8" s="418"/>
      <c r="G8" s="46"/>
      <c r="H8" s="52"/>
      <c r="I8" s="52"/>
      <c r="J8" s="52"/>
      <c r="K8" s="50"/>
      <c r="L8" s="135"/>
      <c r="M8" s="21"/>
      <c r="N8" s="21"/>
      <c r="O8" s="21"/>
      <c r="P8" s="136"/>
      <c r="Q8" s="204"/>
    </row>
    <row r="9" spans="1:17" ht="19.5" customHeight="1">
      <c r="A9" s="370">
        <v>1</v>
      </c>
      <c r="B9" s="419" t="s">
        <v>274</v>
      </c>
      <c r="C9" s="417">
        <v>4864796</v>
      </c>
      <c r="D9" s="417" t="s">
        <v>14</v>
      </c>
      <c r="E9" s="419" t="s">
        <v>368</v>
      </c>
      <c r="F9" s="418">
        <v>100</v>
      </c>
      <c r="G9" s="373">
        <v>58957</v>
      </c>
      <c r="H9" s="409">
        <v>57700</v>
      </c>
      <c r="I9" s="424">
        <f>G9-H9</f>
        <v>1257</v>
      </c>
      <c r="J9" s="424">
        <f>$F9*I9</f>
        <v>125700</v>
      </c>
      <c r="K9" s="425">
        <f>J9/1000000</f>
        <v>0.1257</v>
      </c>
      <c r="L9" s="433">
        <v>76306</v>
      </c>
      <c r="M9" s="424">
        <v>74728</v>
      </c>
      <c r="N9" s="424">
        <f>L9-M9</f>
        <v>1578</v>
      </c>
      <c r="O9" s="424">
        <f>$F9*N9</f>
        <v>157800</v>
      </c>
      <c r="P9" s="425">
        <f>O9/1000000</f>
        <v>0.1578</v>
      </c>
      <c r="Q9" s="204"/>
    </row>
    <row r="10" spans="1:17" ht="19.5" customHeight="1">
      <c r="A10" s="370">
        <v>2</v>
      </c>
      <c r="B10" s="419" t="s">
        <v>275</v>
      </c>
      <c r="C10" s="417">
        <v>4864797</v>
      </c>
      <c r="D10" s="417" t="s">
        <v>14</v>
      </c>
      <c r="E10" s="419" t="s">
        <v>368</v>
      </c>
      <c r="F10" s="418">
        <v>100</v>
      </c>
      <c r="G10" s="373">
        <v>6254</v>
      </c>
      <c r="H10" s="409">
        <v>6522</v>
      </c>
      <c r="I10" s="424">
        <f>G10-H10</f>
        <v>-268</v>
      </c>
      <c r="J10" s="424">
        <f>$F10*I10</f>
        <v>-26800</v>
      </c>
      <c r="K10" s="425">
        <f>J10/1000000</f>
        <v>-0.0268</v>
      </c>
      <c r="L10" s="599">
        <v>999374</v>
      </c>
      <c r="M10" s="424">
        <v>999516</v>
      </c>
      <c r="N10" s="424">
        <f>L10-M10</f>
        <v>-142</v>
      </c>
      <c r="O10" s="424">
        <f>$F10*N10</f>
        <v>-14200</v>
      </c>
      <c r="P10" s="425">
        <f>O10/1000000</f>
        <v>-0.0142</v>
      </c>
      <c r="Q10" s="204"/>
    </row>
    <row r="11" spans="1:17" ht="19.5" customHeight="1">
      <c r="A11" s="370">
        <v>3</v>
      </c>
      <c r="B11" s="419" t="s">
        <v>276</v>
      </c>
      <c r="C11" s="417">
        <v>4864818</v>
      </c>
      <c r="D11" s="417" t="s">
        <v>14</v>
      </c>
      <c r="E11" s="419" t="s">
        <v>368</v>
      </c>
      <c r="F11" s="418">
        <v>100</v>
      </c>
      <c r="G11" s="373">
        <v>122573</v>
      </c>
      <c r="H11" s="409">
        <v>122828</v>
      </c>
      <c r="I11" s="424">
        <f>G11-H11</f>
        <v>-255</v>
      </c>
      <c r="J11" s="424">
        <f>$F11*I11</f>
        <v>-25500</v>
      </c>
      <c r="K11" s="425">
        <f>J11/1000000</f>
        <v>-0.0255</v>
      </c>
      <c r="L11" s="433">
        <v>84933</v>
      </c>
      <c r="M11" s="424">
        <v>84002</v>
      </c>
      <c r="N11" s="424">
        <f>L11-M11</f>
        <v>931</v>
      </c>
      <c r="O11" s="424">
        <f>$F11*N11</f>
        <v>93100</v>
      </c>
      <c r="P11" s="425">
        <f>O11/1000000</f>
        <v>0.0931</v>
      </c>
      <c r="Q11" s="204"/>
    </row>
    <row r="12" spans="1:17" ht="19.5" customHeight="1">
      <c r="A12" s="370">
        <v>4</v>
      </c>
      <c r="B12" s="419" t="s">
        <v>277</v>
      </c>
      <c r="C12" s="417">
        <v>4864842</v>
      </c>
      <c r="D12" s="417" t="s">
        <v>14</v>
      </c>
      <c r="E12" s="419" t="s">
        <v>368</v>
      </c>
      <c r="F12" s="613">
        <v>1000</v>
      </c>
      <c r="G12" s="373">
        <v>9115</v>
      </c>
      <c r="H12" s="409">
        <v>8938</v>
      </c>
      <c r="I12" s="424">
        <f>G12-H12</f>
        <v>177</v>
      </c>
      <c r="J12" s="424">
        <f>$F12*I12</f>
        <v>177000</v>
      </c>
      <c r="K12" s="425">
        <f>J12/1000000</f>
        <v>0.177</v>
      </c>
      <c r="L12" s="433">
        <v>16606</v>
      </c>
      <c r="M12" s="424">
        <v>16430</v>
      </c>
      <c r="N12" s="424">
        <f>L12-M12</f>
        <v>176</v>
      </c>
      <c r="O12" s="424">
        <f>$F12*N12</f>
        <v>176000</v>
      </c>
      <c r="P12" s="425">
        <f>O12/1000000</f>
        <v>0.176</v>
      </c>
      <c r="Q12" s="204"/>
    </row>
    <row r="13" spans="1:17" ht="19.5" customHeight="1">
      <c r="A13" s="370"/>
      <c r="B13" s="416" t="s">
        <v>278</v>
      </c>
      <c r="C13" s="417"/>
      <c r="D13" s="417"/>
      <c r="E13" s="417"/>
      <c r="F13" s="418"/>
      <c r="G13" s="373"/>
      <c r="H13" s="409"/>
      <c r="I13" s="409"/>
      <c r="J13" s="409"/>
      <c r="K13" s="426"/>
      <c r="L13" s="434"/>
      <c r="M13" s="435"/>
      <c r="N13" s="435"/>
      <c r="O13" s="435"/>
      <c r="P13" s="436"/>
      <c r="Q13" s="204"/>
    </row>
    <row r="14" spans="1:17" ht="19.5" customHeight="1">
      <c r="A14" s="370"/>
      <c r="B14" s="416"/>
      <c r="C14" s="417"/>
      <c r="D14" s="417"/>
      <c r="E14" s="417"/>
      <c r="F14" s="418"/>
      <c r="G14" s="373"/>
      <c r="H14" s="409"/>
      <c r="I14" s="409"/>
      <c r="J14" s="409"/>
      <c r="K14" s="426"/>
      <c r="L14" s="434"/>
      <c r="M14" s="435"/>
      <c r="N14" s="435"/>
      <c r="O14" s="435"/>
      <c r="P14" s="436"/>
      <c r="Q14" s="204"/>
    </row>
    <row r="15" spans="1:17" ht="19.5" customHeight="1">
      <c r="A15" s="370">
        <v>5</v>
      </c>
      <c r="B15" s="419" t="s">
        <v>279</v>
      </c>
      <c r="C15" s="417">
        <v>4864880</v>
      </c>
      <c r="D15" s="417" t="s">
        <v>14</v>
      </c>
      <c r="E15" s="419" t="s">
        <v>368</v>
      </c>
      <c r="F15" s="418">
        <v>-500</v>
      </c>
      <c r="G15" s="373">
        <v>994819</v>
      </c>
      <c r="H15" s="409">
        <v>994819</v>
      </c>
      <c r="I15" s="424">
        <f>G15-H15</f>
        <v>0</v>
      </c>
      <c r="J15" s="424">
        <f>$F15*I15</f>
        <v>0</v>
      </c>
      <c r="K15" s="425">
        <f>J15/1000000</f>
        <v>0</v>
      </c>
      <c r="L15" s="433">
        <v>965398</v>
      </c>
      <c r="M15" s="424">
        <v>967667</v>
      </c>
      <c r="N15" s="424">
        <f>L15-M15</f>
        <v>-2269</v>
      </c>
      <c r="O15" s="424">
        <f>$F15*N15</f>
        <v>1134500</v>
      </c>
      <c r="P15" s="425">
        <f>O15/1000000</f>
        <v>1.1345</v>
      </c>
      <c r="Q15" s="204"/>
    </row>
    <row r="16" spans="1:17" ht="19.5" customHeight="1">
      <c r="A16" s="370">
        <v>6</v>
      </c>
      <c r="B16" s="419" t="s">
        <v>280</v>
      </c>
      <c r="C16" s="417">
        <v>4864881</v>
      </c>
      <c r="D16" s="417" t="s">
        <v>14</v>
      </c>
      <c r="E16" s="419" t="s">
        <v>368</v>
      </c>
      <c r="F16" s="418">
        <v>-500</v>
      </c>
      <c r="G16" s="373">
        <v>995869</v>
      </c>
      <c r="H16" s="409">
        <v>996082</v>
      </c>
      <c r="I16" s="424">
        <f>G16-H16</f>
        <v>-213</v>
      </c>
      <c r="J16" s="424">
        <f>$F16*I16</f>
        <v>106500</v>
      </c>
      <c r="K16" s="425">
        <f>J16/1000000</f>
        <v>0.1065</v>
      </c>
      <c r="L16" s="433">
        <v>991668</v>
      </c>
      <c r="M16" s="424">
        <v>991774</v>
      </c>
      <c r="N16" s="424">
        <f>L16-M16</f>
        <v>-106</v>
      </c>
      <c r="O16" s="424">
        <f>$F16*N16</f>
        <v>53000</v>
      </c>
      <c r="P16" s="425">
        <f>O16/1000000</f>
        <v>0.053</v>
      </c>
      <c r="Q16" s="204"/>
    </row>
    <row r="17" spans="1:17" ht="19.5" customHeight="1">
      <c r="A17" s="370">
        <v>7</v>
      </c>
      <c r="B17" s="419" t="s">
        <v>295</v>
      </c>
      <c r="C17" s="417">
        <v>4902572</v>
      </c>
      <c r="D17" s="417" t="s">
        <v>14</v>
      </c>
      <c r="E17" s="419" t="s">
        <v>368</v>
      </c>
      <c r="F17" s="418">
        <v>300</v>
      </c>
      <c r="G17" s="373">
        <v>999989</v>
      </c>
      <c r="H17" s="409">
        <v>999989</v>
      </c>
      <c r="I17" s="424">
        <f>G17-H17</f>
        <v>0</v>
      </c>
      <c r="J17" s="424">
        <f>$F17*I17</f>
        <v>0</v>
      </c>
      <c r="K17" s="425">
        <f>J17/1000000</f>
        <v>0</v>
      </c>
      <c r="L17" s="433">
        <v>999904</v>
      </c>
      <c r="M17" s="424">
        <v>999904</v>
      </c>
      <c r="N17" s="424">
        <f>L17-M17</f>
        <v>0</v>
      </c>
      <c r="O17" s="424">
        <f>$F17*N17</f>
        <v>0</v>
      </c>
      <c r="P17" s="425">
        <f>O17/1000000</f>
        <v>0</v>
      </c>
      <c r="Q17" s="204"/>
    </row>
    <row r="18" spans="1:17" ht="19.5" customHeight="1">
      <c r="A18" s="370"/>
      <c r="B18" s="416"/>
      <c r="C18" s="417"/>
      <c r="D18" s="417"/>
      <c r="E18" s="419"/>
      <c r="F18" s="418"/>
      <c r="G18" s="129"/>
      <c r="H18" s="117"/>
      <c r="I18" s="52"/>
      <c r="J18" s="52"/>
      <c r="K18" s="133"/>
      <c r="L18" s="437"/>
      <c r="M18" s="23"/>
      <c r="N18" s="23"/>
      <c r="O18" s="23"/>
      <c r="P18" s="30"/>
      <c r="Q18" s="204"/>
    </row>
    <row r="19" spans="1:17" ht="19.5" customHeight="1">
      <c r="A19" s="370"/>
      <c r="B19" s="416"/>
      <c r="C19" s="417"/>
      <c r="D19" s="417"/>
      <c r="E19" s="419"/>
      <c r="F19" s="418"/>
      <c r="G19" s="129"/>
      <c r="H19" s="117"/>
      <c r="I19" s="52"/>
      <c r="J19" s="52"/>
      <c r="K19" s="133"/>
      <c r="L19" s="437"/>
      <c r="M19" s="23"/>
      <c r="N19" s="23"/>
      <c r="O19" s="23"/>
      <c r="P19" s="30"/>
      <c r="Q19" s="204"/>
    </row>
    <row r="20" spans="1:17" ht="19.5" customHeight="1">
      <c r="A20" s="370"/>
      <c r="B20" s="419"/>
      <c r="C20" s="417"/>
      <c r="D20" s="417"/>
      <c r="E20" s="419"/>
      <c r="F20" s="418"/>
      <c r="G20" s="129"/>
      <c r="H20" s="117"/>
      <c r="I20" s="52"/>
      <c r="J20" s="52"/>
      <c r="K20" s="133"/>
      <c r="L20" s="437"/>
      <c r="M20" s="23"/>
      <c r="N20" s="23"/>
      <c r="O20" s="23"/>
      <c r="P20" s="30"/>
      <c r="Q20" s="204"/>
    </row>
    <row r="21" spans="1:17" ht="19.5" customHeight="1">
      <c r="A21" s="370"/>
      <c r="B21" s="416" t="s">
        <v>281</v>
      </c>
      <c r="C21" s="417"/>
      <c r="D21" s="417"/>
      <c r="E21" s="419"/>
      <c r="F21" s="420"/>
      <c r="G21" s="129"/>
      <c r="H21" s="117"/>
      <c r="I21" s="49"/>
      <c r="J21" s="53"/>
      <c r="K21" s="428">
        <f>SUM(K9:K20)</f>
        <v>0.3569</v>
      </c>
      <c r="L21" s="438"/>
      <c r="M21" s="435"/>
      <c r="N21" s="435"/>
      <c r="O21" s="435"/>
      <c r="P21" s="429">
        <f>SUM(P9:P20)</f>
        <v>1.6002</v>
      </c>
      <c r="Q21" s="204"/>
    </row>
    <row r="22" spans="1:17" ht="19.5" customHeight="1">
      <c r="A22" s="370"/>
      <c r="B22" s="416" t="s">
        <v>282</v>
      </c>
      <c r="C22" s="417"/>
      <c r="D22" s="417"/>
      <c r="E22" s="419"/>
      <c r="F22" s="420"/>
      <c r="G22" s="129"/>
      <c r="H22" s="117"/>
      <c r="I22" s="49"/>
      <c r="J22" s="49"/>
      <c r="K22" s="133"/>
      <c r="L22" s="437"/>
      <c r="M22" s="23"/>
      <c r="N22" s="23"/>
      <c r="O22" s="23"/>
      <c r="P22" s="30"/>
      <c r="Q22" s="204"/>
    </row>
    <row r="23" spans="1:17" ht="19.5" customHeight="1">
      <c r="A23" s="370"/>
      <c r="B23" s="416" t="s">
        <v>283</v>
      </c>
      <c r="C23" s="417"/>
      <c r="D23" s="417"/>
      <c r="E23" s="419"/>
      <c r="F23" s="420"/>
      <c r="G23" s="129"/>
      <c r="H23" s="117"/>
      <c r="I23" s="49"/>
      <c r="J23" s="49"/>
      <c r="K23" s="133"/>
      <c r="L23" s="437"/>
      <c r="M23" s="23"/>
      <c r="N23" s="23"/>
      <c r="O23" s="23"/>
      <c r="P23" s="30"/>
      <c r="Q23" s="204"/>
    </row>
    <row r="24" spans="1:17" ht="19.5" customHeight="1">
      <c r="A24" s="370">
        <v>8</v>
      </c>
      <c r="B24" s="419" t="s">
        <v>284</v>
      </c>
      <c r="C24" s="417">
        <v>4864794</v>
      </c>
      <c r="D24" s="417" t="s">
        <v>14</v>
      </c>
      <c r="E24" s="419" t="s">
        <v>368</v>
      </c>
      <c r="F24" s="418">
        <v>200</v>
      </c>
      <c r="G24" s="373">
        <v>966658</v>
      </c>
      <c r="H24" s="409">
        <v>966999</v>
      </c>
      <c r="I24" s="424">
        <f>G24-H24</f>
        <v>-341</v>
      </c>
      <c r="J24" s="424">
        <f>$F24*I24</f>
        <v>-68200</v>
      </c>
      <c r="K24" s="425">
        <f>J24/1000000</f>
        <v>-0.0682</v>
      </c>
      <c r="L24" s="433">
        <v>991000</v>
      </c>
      <c r="M24" s="424">
        <v>990955</v>
      </c>
      <c r="N24" s="424">
        <f>L24-M24</f>
        <v>45</v>
      </c>
      <c r="O24" s="424">
        <f>$F24*N24</f>
        <v>9000</v>
      </c>
      <c r="P24" s="425">
        <f>O24/1000000</f>
        <v>0.009</v>
      </c>
      <c r="Q24" s="204"/>
    </row>
    <row r="25" spans="1:17" ht="19.5" customHeight="1">
      <c r="A25" s="370">
        <v>9</v>
      </c>
      <c r="B25" s="419" t="s">
        <v>285</v>
      </c>
      <c r="C25" s="417">
        <v>4864795</v>
      </c>
      <c r="D25" s="417" t="s">
        <v>14</v>
      </c>
      <c r="E25" s="419" t="s">
        <v>368</v>
      </c>
      <c r="F25" s="418">
        <v>100</v>
      </c>
      <c r="G25" s="373">
        <v>959134</v>
      </c>
      <c r="H25" s="409">
        <v>960250</v>
      </c>
      <c r="I25" s="424">
        <f>G25-H25</f>
        <v>-1116</v>
      </c>
      <c r="J25" s="424">
        <f>$F25*I25</f>
        <v>-111600</v>
      </c>
      <c r="K25" s="425">
        <f>J25/1000000</f>
        <v>-0.1116</v>
      </c>
      <c r="L25" s="433">
        <v>932256</v>
      </c>
      <c r="M25" s="424">
        <v>933262</v>
      </c>
      <c r="N25" s="424">
        <f>L25-M25</f>
        <v>-1006</v>
      </c>
      <c r="O25" s="424">
        <f>$F25*N25</f>
        <v>-100600</v>
      </c>
      <c r="P25" s="425">
        <f>O25/1000000</f>
        <v>-0.1006</v>
      </c>
      <c r="Q25" s="204"/>
    </row>
    <row r="26" spans="1:17" ht="19.5" customHeight="1">
      <c r="A26" s="370"/>
      <c r="B26" s="419"/>
      <c r="C26" s="417"/>
      <c r="D26" s="417"/>
      <c r="E26" s="419"/>
      <c r="F26" s="418"/>
      <c r="G26" s="129"/>
      <c r="H26" s="117"/>
      <c r="I26" s="52"/>
      <c r="J26" s="52"/>
      <c r="K26" s="133"/>
      <c r="L26" s="437"/>
      <c r="M26" s="23"/>
      <c r="N26" s="23"/>
      <c r="O26" s="23"/>
      <c r="P26" s="30"/>
      <c r="Q26" s="204"/>
    </row>
    <row r="27" spans="1:17" ht="19.5" customHeight="1">
      <c r="A27" s="370"/>
      <c r="B27" s="416" t="s">
        <v>286</v>
      </c>
      <c r="C27" s="419"/>
      <c r="D27" s="417"/>
      <c r="E27" s="419"/>
      <c r="F27" s="420"/>
      <c r="G27" s="129"/>
      <c r="H27" s="117"/>
      <c r="I27" s="49"/>
      <c r="J27" s="53"/>
      <c r="K27" s="429">
        <f>SUM(K24:K26)</f>
        <v>-0.17980000000000002</v>
      </c>
      <c r="L27" s="438"/>
      <c r="M27" s="435"/>
      <c r="N27" s="435"/>
      <c r="O27" s="435"/>
      <c r="P27" s="429">
        <f>SUM(P24:P26)</f>
        <v>-0.0916</v>
      </c>
      <c r="Q27" s="204"/>
    </row>
    <row r="28" spans="1:17" ht="19.5" customHeight="1">
      <c r="A28" s="370"/>
      <c r="B28" s="416" t="s">
        <v>287</v>
      </c>
      <c r="C28" s="417"/>
      <c r="D28" s="417"/>
      <c r="E28" s="417"/>
      <c r="F28" s="418"/>
      <c r="G28" s="129"/>
      <c r="H28" s="117"/>
      <c r="I28" s="52"/>
      <c r="J28" s="48"/>
      <c r="K28" s="133"/>
      <c r="L28" s="437"/>
      <c r="M28" s="23"/>
      <c r="N28" s="23"/>
      <c r="O28" s="23"/>
      <c r="P28" s="30"/>
      <c r="Q28" s="204"/>
    </row>
    <row r="29" spans="1:17" ht="19.5" customHeight="1">
      <c r="A29" s="370"/>
      <c r="B29" s="416" t="s">
        <v>283</v>
      </c>
      <c r="C29" s="417"/>
      <c r="D29" s="417"/>
      <c r="E29" s="417"/>
      <c r="F29" s="418"/>
      <c r="G29" s="129"/>
      <c r="H29" s="117"/>
      <c r="I29" s="52"/>
      <c r="J29" s="48"/>
      <c r="K29" s="133"/>
      <c r="L29" s="437"/>
      <c r="M29" s="23"/>
      <c r="N29" s="23"/>
      <c r="O29" s="23"/>
      <c r="P29" s="30"/>
      <c r="Q29" s="204"/>
    </row>
    <row r="30" spans="1:17" ht="19.5" customHeight="1">
      <c r="A30" s="370">
        <v>10</v>
      </c>
      <c r="B30" s="419" t="s">
        <v>288</v>
      </c>
      <c r="C30" s="417">
        <v>4864819</v>
      </c>
      <c r="D30" s="417" t="s">
        <v>14</v>
      </c>
      <c r="E30" s="419" t="s">
        <v>368</v>
      </c>
      <c r="F30" s="421">
        <v>200</v>
      </c>
      <c r="G30" s="373">
        <v>129719</v>
      </c>
      <c r="H30" s="409">
        <v>128341</v>
      </c>
      <c r="I30" s="424">
        <f>G30-H30</f>
        <v>1378</v>
      </c>
      <c r="J30" s="424">
        <f>$F30*I30</f>
        <v>275600</v>
      </c>
      <c r="K30" s="425">
        <f>J30/1000000</f>
        <v>0.2756</v>
      </c>
      <c r="L30" s="433">
        <v>247121</v>
      </c>
      <c r="M30" s="424">
        <v>245103</v>
      </c>
      <c r="N30" s="424">
        <f>L30-M30</f>
        <v>2018</v>
      </c>
      <c r="O30" s="424">
        <f>$F30*N30</f>
        <v>403600</v>
      </c>
      <c r="P30" s="425">
        <f>O30/1000000</f>
        <v>0.4036</v>
      </c>
      <c r="Q30" s="204"/>
    </row>
    <row r="31" spans="1:17" ht="19.5" customHeight="1">
      <c r="A31" s="370">
        <v>11</v>
      </c>
      <c r="B31" s="419" t="s">
        <v>289</v>
      </c>
      <c r="C31" s="417">
        <v>4864801</v>
      </c>
      <c r="D31" s="417" t="s">
        <v>14</v>
      </c>
      <c r="E31" s="419" t="s">
        <v>368</v>
      </c>
      <c r="F31" s="421">
        <v>200</v>
      </c>
      <c r="G31" s="373">
        <v>22109</v>
      </c>
      <c r="H31" s="409">
        <v>22424</v>
      </c>
      <c r="I31" s="424">
        <f>G31-H31</f>
        <v>-315</v>
      </c>
      <c r="J31" s="424">
        <f>$F31*I31</f>
        <v>-63000</v>
      </c>
      <c r="K31" s="425">
        <f>J31/1000000</f>
        <v>-0.063</v>
      </c>
      <c r="L31" s="433">
        <v>38282</v>
      </c>
      <c r="M31" s="424">
        <v>37752</v>
      </c>
      <c r="N31" s="424">
        <f>L31-M31</f>
        <v>530</v>
      </c>
      <c r="O31" s="424">
        <f>$F31*N31</f>
        <v>106000</v>
      </c>
      <c r="P31" s="425">
        <f>O31/1000000</f>
        <v>0.106</v>
      </c>
      <c r="Q31" s="204"/>
    </row>
    <row r="32" spans="1:17" ht="19.5" customHeight="1">
      <c r="A32" s="370">
        <v>12</v>
      </c>
      <c r="B32" s="419" t="s">
        <v>290</v>
      </c>
      <c r="C32" s="417">
        <v>4864820</v>
      </c>
      <c r="D32" s="417" t="s">
        <v>14</v>
      </c>
      <c r="E32" s="419" t="s">
        <v>368</v>
      </c>
      <c r="F32" s="421">
        <v>100</v>
      </c>
      <c r="G32" s="373">
        <v>13246</v>
      </c>
      <c r="H32" s="409">
        <v>13923</v>
      </c>
      <c r="I32" s="424">
        <f>G32-H32</f>
        <v>-677</v>
      </c>
      <c r="J32" s="424">
        <f>$F32*I32</f>
        <v>-67700</v>
      </c>
      <c r="K32" s="425">
        <f>J32/1000000</f>
        <v>-0.0677</v>
      </c>
      <c r="L32" s="433">
        <v>66607</v>
      </c>
      <c r="M32" s="424">
        <v>65700</v>
      </c>
      <c r="N32" s="424">
        <f>L32-M32</f>
        <v>907</v>
      </c>
      <c r="O32" s="424">
        <f>$F32*N32</f>
        <v>90700</v>
      </c>
      <c r="P32" s="425">
        <f>O32/1000000</f>
        <v>0.0907</v>
      </c>
      <c r="Q32" s="204"/>
    </row>
    <row r="33" spans="1:17" ht="19.5" customHeight="1">
      <c r="A33" s="370">
        <v>13</v>
      </c>
      <c r="B33" s="419" t="s">
        <v>291</v>
      </c>
      <c r="C33" s="417">
        <v>4865168</v>
      </c>
      <c r="D33" s="417" t="s">
        <v>14</v>
      </c>
      <c r="E33" s="419" t="s">
        <v>368</v>
      </c>
      <c r="F33" s="421">
        <v>1000</v>
      </c>
      <c r="G33" s="373">
        <v>993344</v>
      </c>
      <c r="H33" s="409">
        <v>993517</v>
      </c>
      <c r="I33" s="424">
        <f>G33-H33</f>
        <v>-173</v>
      </c>
      <c r="J33" s="424">
        <f>$F33*I33</f>
        <v>-173000</v>
      </c>
      <c r="K33" s="425">
        <f>J33/1000000</f>
        <v>-0.173</v>
      </c>
      <c r="L33" s="433">
        <v>997548</v>
      </c>
      <c r="M33" s="424">
        <v>997447</v>
      </c>
      <c r="N33" s="424">
        <f>L33-M33</f>
        <v>101</v>
      </c>
      <c r="O33" s="424">
        <f>$F33*N33</f>
        <v>101000</v>
      </c>
      <c r="P33" s="425">
        <f>O33/1000000</f>
        <v>0.101</v>
      </c>
      <c r="Q33" s="204"/>
    </row>
    <row r="34" spans="1:17" ht="19.5" customHeight="1">
      <c r="A34" s="370">
        <v>14</v>
      </c>
      <c r="B34" s="419" t="s">
        <v>292</v>
      </c>
      <c r="C34" s="417">
        <v>4864802</v>
      </c>
      <c r="D34" s="417" t="s">
        <v>14</v>
      </c>
      <c r="E34" s="419" t="s">
        <v>368</v>
      </c>
      <c r="F34" s="421">
        <v>100</v>
      </c>
      <c r="G34" s="373">
        <v>989946</v>
      </c>
      <c r="H34" s="409">
        <v>990081</v>
      </c>
      <c r="I34" s="424">
        <f>G34-H34</f>
        <v>-135</v>
      </c>
      <c r="J34" s="424">
        <f>$F34*I34</f>
        <v>-13500</v>
      </c>
      <c r="K34" s="425">
        <f>J34/1000000</f>
        <v>-0.0135</v>
      </c>
      <c r="L34" s="433">
        <v>7950</v>
      </c>
      <c r="M34" s="424">
        <v>8036</v>
      </c>
      <c r="N34" s="424">
        <f>L34-M34</f>
        <v>-86</v>
      </c>
      <c r="O34" s="424">
        <f>$F34*N34</f>
        <v>-8600</v>
      </c>
      <c r="P34" s="425">
        <f>O34/1000000</f>
        <v>-0.0086</v>
      </c>
      <c r="Q34" s="204"/>
    </row>
    <row r="35" spans="1:17" ht="19.5" customHeight="1">
      <c r="A35" s="370"/>
      <c r="B35" s="416" t="s">
        <v>278</v>
      </c>
      <c r="C35" s="417"/>
      <c r="D35" s="417"/>
      <c r="E35" s="417"/>
      <c r="F35" s="418"/>
      <c r="G35" s="373"/>
      <c r="H35" s="409"/>
      <c r="I35" s="409"/>
      <c r="J35" s="427"/>
      <c r="K35" s="426"/>
      <c r="L35" s="434"/>
      <c r="M35" s="435"/>
      <c r="N35" s="435"/>
      <c r="O35" s="435"/>
      <c r="P35" s="436"/>
      <c r="Q35" s="204"/>
    </row>
    <row r="36" spans="1:17" ht="19.5" customHeight="1">
      <c r="A36" s="370">
        <v>15</v>
      </c>
      <c r="B36" s="419" t="s">
        <v>293</v>
      </c>
      <c r="C36" s="417">
        <v>4864882</v>
      </c>
      <c r="D36" s="417" t="s">
        <v>14</v>
      </c>
      <c r="E36" s="419" t="s">
        <v>368</v>
      </c>
      <c r="F36" s="421">
        <v>-500</v>
      </c>
      <c r="G36" s="373">
        <v>996934</v>
      </c>
      <c r="H36" s="409">
        <v>996998</v>
      </c>
      <c r="I36" s="424">
        <f>G36-H36</f>
        <v>-64</v>
      </c>
      <c r="J36" s="424">
        <f>$F36*I36</f>
        <v>32000</v>
      </c>
      <c r="K36" s="425">
        <f>J36/1000000</f>
        <v>0.032</v>
      </c>
      <c r="L36" s="433">
        <v>995946</v>
      </c>
      <c r="M36" s="424">
        <v>995985</v>
      </c>
      <c r="N36" s="424">
        <f>L36-M36</f>
        <v>-39</v>
      </c>
      <c r="O36" s="424">
        <f>$F36*N36</f>
        <v>19500</v>
      </c>
      <c r="P36" s="425">
        <f>O36/1000000</f>
        <v>0.0195</v>
      </c>
      <c r="Q36" s="204"/>
    </row>
    <row r="37" spans="1:17" ht="19.5" customHeight="1">
      <c r="A37" s="370">
        <v>16</v>
      </c>
      <c r="B37" s="419" t="s">
        <v>296</v>
      </c>
      <c r="C37" s="417">
        <v>4902572</v>
      </c>
      <c r="D37" s="417" t="s">
        <v>14</v>
      </c>
      <c r="E37" s="419" t="s">
        <v>368</v>
      </c>
      <c r="F37" s="421">
        <v>-300</v>
      </c>
      <c r="G37" s="373">
        <v>999989</v>
      </c>
      <c r="H37" s="409">
        <v>999989</v>
      </c>
      <c r="I37" s="424">
        <f>G37-H37</f>
        <v>0</v>
      </c>
      <c r="J37" s="424">
        <f>$F37*I37</f>
        <v>0</v>
      </c>
      <c r="K37" s="425">
        <f>J37/1000000</f>
        <v>0</v>
      </c>
      <c r="L37" s="433">
        <v>999904</v>
      </c>
      <c r="M37" s="424">
        <v>999904</v>
      </c>
      <c r="N37" s="424">
        <f>L37-M37</f>
        <v>0</v>
      </c>
      <c r="O37" s="424">
        <f>$F37*N37</f>
        <v>0</v>
      </c>
      <c r="P37" s="425">
        <f>O37/1000000</f>
        <v>0</v>
      </c>
      <c r="Q37" s="204"/>
    </row>
    <row r="38" spans="1:17" ht="19.5" customHeight="1">
      <c r="A38" s="370"/>
      <c r="B38" s="416"/>
      <c r="C38" s="417"/>
      <c r="D38" s="417"/>
      <c r="E38" s="419"/>
      <c r="F38" s="417"/>
      <c r="G38" s="129"/>
      <c r="H38" s="52"/>
      <c r="I38" s="52"/>
      <c r="J38" s="52"/>
      <c r="K38" s="137"/>
      <c r="L38" s="46"/>
      <c r="M38" s="23"/>
      <c r="N38" s="23"/>
      <c r="O38" s="23"/>
      <c r="P38" s="30"/>
      <c r="Q38" s="204"/>
    </row>
    <row r="39" spans="1:17" ht="19.5" customHeight="1" thickBot="1">
      <c r="A39" s="422"/>
      <c r="B39" s="423" t="s">
        <v>294</v>
      </c>
      <c r="C39" s="423"/>
      <c r="D39" s="423"/>
      <c r="E39" s="423"/>
      <c r="F39" s="423"/>
      <c r="G39" s="139"/>
      <c r="H39" s="138"/>
      <c r="I39" s="138"/>
      <c r="J39" s="138"/>
      <c r="K39" s="430">
        <f>SUM(K30:K38)</f>
        <v>-0.009599999999999956</v>
      </c>
      <c r="L39" s="439"/>
      <c r="M39" s="440"/>
      <c r="N39" s="440"/>
      <c r="O39" s="440"/>
      <c r="P39" s="431">
        <f>SUM(P30:P38)</f>
        <v>0.7121999999999999</v>
      </c>
      <c r="Q39" s="205"/>
    </row>
    <row r="40" spans="1:16" ht="13.5" thickTop="1">
      <c r="A40" s="66"/>
      <c r="B40" s="2"/>
      <c r="C40" s="126"/>
      <c r="D40" s="66"/>
      <c r="E40" s="126"/>
      <c r="F40" s="10"/>
      <c r="G40" s="10"/>
      <c r="H40" s="10"/>
      <c r="I40" s="10"/>
      <c r="J40" s="10"/>
      <c r="K40" s="11"/>
      <c r="L40" s="441"/>
      <c r="M40" s="19"/>
      <c r="N40" s="19"/>
      <c r="O40" s="19"/>
      <c r="P40" s="19"/>
    </row>
    <row r="41" spans="11:16" ht="12.75">
      <c r="K41" s="19"/>
      <c r="L41" s="19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2:16" ht="21.75">
      <c r="B43" s="254" t="s">
        <v>354</v>
      </c>
      <c r="K43" s="443">
        <f>K21</f>
        <v>0.3569</v>
      </c>
      <c r="L43" s="442"/>
      <c r="M43" s="442"/>
      <c r="N43" s="442"/>
      <c r="O43" s="442"/>
      <c r="P43" s="443">
        <f>P21</f>
        <v>1.6002</v>
      </c>
    </row>
    <row r="44" spans="2:16" ht="21.75">
      <c r="B44" s="254" t="s">
        <v>355</v>
      </c>
      <c r="K44" s="443">
        <f>K27</f>
        <v>-0.17980000000000002</v>
      </c>
      <c r="L44" s="442"/>
      <c r="M44" s="442"/>
      <c r="N44" s="442"/>
      <c r="O44" s="442"/>
      <c r="P44" s="443">
        <f>P27</f>
        <v>-0.0916</v>
      </c>
    </row>
    <row r="45" spans="2:16" ht="21.75">
      <c r="B45" s="254" t="s">
        <v>356</v>
      </c>
      <c r="K45" s="443">
        <f>K39</f>
        <v>-0.009599999999999956</v>
      </c>
      <c r="L45" s="442"/>
      <c r="M45" s="442"/>
      <c r="N45" s="442"/>
      <c r="O45" s="442"/>
      <c r="P45" s="443">
        <f>P39</f>
        <v>0.7121999999999999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60" zoomScalePageLayoutView="0" workbookViewId="0" topLeftCell="A1">
      <selection activeCell="M37" sqref="M3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3.7109375" style="0" customWidth="1"/>
    <col min="6" max="6" width="12.28125" style="0" customWidth="1"/>
    <col min="7" max="7" width="13.7109375" style="0" customWidth="1"/>
    <col min="8" max="8" width="13.8515625" style="0" customWidth="1"/>
    <col min="9" max="9" width="12.00390625" style="0" customWidth="1"/>
    <col min="10" max="10" width="12.8515625" style="0" customWidth="1"/>
    <col min="11" max="11" width="12.28125" style="0" customWidth="1"/>
    <col min="12" max="12" width="13.7109375" style="0" customWidth="1"/>
    <col min="13" max="13" width="12.28125" style="0" customWidth="1"/>
    <col min="14" max="14" width="11.00390625" style="0" customWidth="1"/>
    <col min="15" max="15" width="11.57421875" style="0" customWidth="1"/>
    <col min="16" max="16" width="14.421875" style="0" customWidth="1"/>
  </cols>
  <sheetData>
    <row r="1" ht="26.25">
      <c r="A1" s="1" t="s">
        <v>257</v>
      </c>
    </row>
    <row r="2" spans="1:16" ht="12.75">
      <c r="A2" s="2" t="s">
        <v>258</v>
      </c>
      <c r="P2" s="343" t="str">
        <f>NDPL!Q1</f>
        <v>AUGUST 2010</v>
      </c>
    </row>
    <row r="3" spans="1:9" ht="18">
      <c r="A3" s="99" t="s">
        <v>373</v>
      </c>
      <c r="B3" s="250"/>
      <c r="C3" s="353"/>
      <c r="D3" s="354"/>
      <c r="E3" s="354"/>
      <c r="F3" s="353"/>
      <c r="G3" s="353"/>
      <c r="H3" s="353"/>
      <c r="I3" s="35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6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01/09/10</v>
      </c>
      <c r="H5" s="41" t="str">
        <f>NDPL!H5</f>
        <v>INTIAL READING 01/08/10</v>
      </c>
      <c r="I5" s="41" t="s">
        <v>4</v>
      </c>
      <c r="J5" s="41" t="s">
        <v>5</v>
      </c>
      <c r="K5" s="41" t="s">
        <v>6</v>
      </c>
      <c r="L5" s="43" t="str">
        <f>NDPL!G5</f>
        <v>FINAL READING 01/09/10</v>
      </c>
      <c r="M5" s="41" t="str">
        <f>NDPL!H5</f>
        <v>INTIAL READING 01/08/10</v>
      </c>
      <c r="N5" s="41" t="s">
        <v>4</v>
      </c>
      <c r="O5" s="41" t="s">
        <v>5</v>
      </c>
      <c r="P5" s="42" t="s">
        <v>6</v>
      </c>
    </row>
    <row r="6" ht="14.25" thickBot="1" thickTop="1"/>
    <row r="7" spans="1:16" ht="13.5" thickTop="1">
      <c r="A7" s="26"/>
      <c r="B7" s="152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</row>
    <row r="8" spans="1:16" ht="12.75">
      <c r="A8" s="158"/>
      <c r="B8" s="166" t="s">
        <v>303</v>
      </c>
      <c r="C8" s="160"/>
      <c r="D8" s="161"/>
      <c r="E8" s="161"/>
      <c r="F8" s="163"/>
      <c r="G8" s="177"/>
      <c r="H8" s="21"/>
      <c r="I8" s="82"/>
      <c r="J8" s="82"/>
      <c r="K8" s="84"/>
      <c r="L8" s="83"/>
      <c r="M8" s="81"/>
      <c r="N8" s="82"/>
      <c r="O8" s="82"/>
      <c r="P8" s="84"/>
    </row>
    <row r="9" spans="1:16" ht="12.75">
      <c r="A9" s="165"/>
      <c r="B9" s="154" t="s">
        <v>304</v>
      </c>
      <c r="C9" s="155" t="s">
        <v>298</v>
      </c>
      <c r="D9" s="167"/>
      <c r="E9" s="161"/>
      <c r="F9" s="163"/>
      <c r="G9" s="25"/>
      <c r="H9" s="21"/>
      <c r="I9" s="82"/>
      <c r="J9" s="82"/>
      <c r="K9" s="84"/>
      <c r="L9" s="83"/>
      <c r="M9" s="81"/>
      <c r="N9" s="82"/>
      <c r="O9" s="82"/>
      <c r="P9" s="84"/>
    </row>
    <row r="10" spans="1:16" ht="12.75">
      <c r="A10" s="158">
        <v>1</v>
      </c>
      <c r="B10" s="159" t="s">
        <v>299</v>
      </c>
      <c r="C10" s="160">
        <v>4902497</v>
      </c>
      <c r="D10" s="161" t="s">
        <v>14</v>
      </c>
      <c r="E10" s="161" t="s">
        <v>377</v>
      </c>
      <c r="F10" s="162">
        <v>2000</v>
      </c>
      <c r="G10" s="176">
        <v>4381</v>
      </c>
      <c r="H10" s="160">
        <v>4526</v>
      </c>
      <c r="I10" s="82">
        <f>G10-H10</f>
        <v>-145</v>
      </c>
      <c r="J10" s="82">
        <f>$F10*I10</f>
        <v>-290000</v>
      </c>
      <c r="K10" s="84">
        <f>J10/1000000</f>
        <v>-0.29</v>
      </c>
      <c r="L10" s="83">
        <v>999845</v>
      </c>
      <c r="M10" s="81">
        <v>999840</v>
      </c>
      <c r="N10" s="82">
        <f>L10-M10</f>
        <v>5</v>
      </c>
      <c r="O10" s="82">
        <f>$F10*N10</f>
        <v>10000</v>
      </c>
      <c r="P10" s="84">
        <f>O10/1000000</f>
        <v>0.01</v>
      </c>
    </row>
    <row r="11" spans="1:16" ht="12.75">
      <c r="A11" s="158">
        <v>2</v>
      </c>
      <c r="B11" s="159" t="s">
        <v>301</v>
      </c>
      <c r="C11" s="160">
        <v>4902498</v>
      </c>
      <c r="D11" s="161" t="s">
        <v>14</v>
      </c>
      <c r="E11" s="161" t="s">
        <v>377</v>
      </c>
      <c r="F11" s="162">
        <v>1000</v>
      </c>
      <c r="G11" s="176">
        <v>3600</v>
      </c>
      <c r="H11" s="23">
        <v>3600</v>
      </c>
      <c r="I11" s="82">
        <f>G11-H11</f>
        <v>0</v>
      </c>
      <c r="J11" s="82">
        <f>$F11*I11</f>
        <v>0</v>
      </c>
      <c r="K11" s="84">
        <f>J11/1000000</f>
        <v>0</v>
      </c>
      <c r="L11" s="83">
        <v>999611</v>
      </c>
      <c r="M11" s="81">
        <v>999611</v>
      </c>
      <c r="N11" s="82">
        <f>L11-M11</f>
        <v>0</v>
      </c>
      <c r="O11" s="82">
        <f>$F11*N11</f>
        <v>0</v>
      </c>
      <c r="P11" s="84">
        <f>O11/1000000</f>
        <v>0</v>
      </c>
    </row>
    <row r="12" spans="1:16" ht="12.75">
      <c r="A12" s="158"/>
      <c r="B12" s="159"/>
      <c r="C12" s="160"/>
      <c r="D12" s="161"/>
      <c r="E12" s="161"/>
      <c r="F12" s="163"/>
      <c r="G12" s="177"/>
      <c r="H12" s="21"/>
      <c r="I12" s="82"/>
      <c r="J12" s="82"/>
      <c r="K12" s="84"/>
      <c r="L12" s="83"/>
      <c r="M12" s="81"/>
      <c r="N12" s="82"/>
      <c r="O12" s="82"/>
      <c r="P12" s="84"/>
    </row>
    <row r="13" spans="1:16" ht="12.75">
      <c r="A13" s="129"/>
      <c r="B13" s="168"/>
      <c r="C13" s="149"/>
      <c r="D13" s="169"/>
      <c r="E13" s="169"/>
      <c r="F13" s="170"/>
      <c r="G13" s="178"/>
      <c r="H13" s="179"/>
      <c r="I13" s="82"/>
      <c r="J13" s="82"/>
      <c r="K13" s="84"/>
      <c r="L13" s="83"/>
      <c r="M13" s="81"/>
      <c r="N13" s="82"/>
      <c r="O13" s="82"/>
      <c r="P13" s="84"/>
    </row>
    <row r="14" spans="1:16" ht="12.75">
      <c r="A14" s="129"/>
      <c r="B14" s="171"/>
      <c r="C14" s="149"/>
      <c r="D14" s="169"/>
      <c r="E14" s="169"/>
      <c r="F14" s="170"/>
      <c r="G14" s="178"/>
      <c r="H14" s="179"/>
      <c r="I14" s="82"/>
      <c r="J14" s="82"/>
      <c r="K14" s="84"/>
      <c r="L14" s="83"/>
      <c r="M14" s="81"/>
      <c r="N14" s="82"/>
      <c r="O14" s="82"/>
      <c r="P14" s="84"/>
    </row>
    <row r="15" spans="1:16" ht="12.75">
      <c r="A15" s="129"/>
      <c r="B15" s="168"/>
      <c r="C15" s="149"/>
      <c r="D15" s="169"/>
      <c r="E15" s="169"/>
      <c r="F15" s="170"/>
      <c r="G15" s="178"/>
      <c r="H15" s="179"/>
      <c r="I15" s="82"/>
      <c r="J15" s="82"/>
      <c r="K15" s="84"/>
      <c r="L15" s="83"/>
      <c r="M15" s="81"/>
      <c r="N15" s="82"/>
      <c r="O15" s="82"/>
      <c r="P15" s="84"/>
    </row>
    <row r="16" spans="1:16" ht="12.75">
      <c r="A16" s="129"/>
      <c r="B16" s="168"/>
      <c r="C16" s="149"/>
      <c r="D16" s="169"/>
      <c r="E16" s="169"/>
      <c r="F16" s="170"/>
      <c r="G16" s="178"/>
      <c r="H16" s="179"/>
      <c r="I16" s="180" t="s">
        <v>340</v>
      </c>
      <c r="J16" s="82"/>
      <c r="K16" s="181">
        <f>SUM(K10:K11)</f>
        <v>-0.29</v>
      </c>
      <c r="L16" s="83"/>
      <c r="M16" s="81"/>
      <c r="N16" s="180" t="s">
        <v>340</v>
      </c>
      <c r="O16" s="82"/>
      <c r="P16" s="264">
        <f>SUM(P10:P11)</f>
        <v>0.01</v>
      </c>
    </row>
    <row r="17" spans="1:16" ht="12.75">
      <c r="A17" s="129"/>
      <c r="B17" s="171" t="s">
        <v>12</v>
      </c>
      <c r="C17" s="149"/>
      <c r="D17" s="169"/>
      <c r="E17" s="169"/>
      <c r="F17" s="170"/>
      <c r="G17" s="178"/>
      <c r="H17" s="179"/>
      <c r="I17" s="82"/>
      <c r="J17" s="82"/>
      <c r="K17" s="84"/>
      <c r="L17" s="83"/>
      <c r="M17" s="81"/>
      <c r="N17" s="82"/>
      <c r="O17" s="82"/>
      <c r="P17" s="84"/>
    </row>
    <row r="18" spans="1:16" ht="12.75">
      <c r="A18" s="172"/>
      <c r="B18" s="146" t="s">
        <v>305</v>
      </c>
      <c r="C18" s="173" t="s">
        <v>298</v>
      </c>
      <c r="D18" s="167"/>
      <c r="E18" s="169"/>
      <c r="F18" s="174"/>
      <c r="G18" s="25"/>
      <c r="H18" s="21"/>
      <c r="I18" s="82"/>
      <c r="J18" s="82"/>
      <c r="K18" s="84"/>
      <c r="L18" s="83"/>
      <c r="M18" s="81"/>
      <c r="N18" s="82"/>
      <c r="O18" s="82"/>
      <c r="P18" s="84"/>
    </row>
    <row r="19" spans="1:16" ht="12.75">
      <c r="A19" s="129">
        <v>3</v>
      </c>
      <c r="B19" s="168" t="s">
        <v>299</v>
      </c>
      <c r="C19" s="149">
        <v>4902505</v>
      </c>
      <c r="D19" s="169" t="s">
        <v>14</v>
      </c>
      <c r="E19" s="161" t="s">
        <v>377</v>
      </c>
      <c r="F19" s="175">
        <v>1000</v>
      </c>
      <c r="G19" s="144">
        <v>999773</v>
      </c>
      <c r="H19" s="149">
        <v>999773</v>
      </c>
      <c r="I19" s="82">
        <f>G19-H19</f>
        <v>0</v>
      </c>
      <c r="J19" s="82">
        <f>$F19*I19</f>
        <v>0</v>
      </c>
      <c r="K19" s="84">
        <f>J19/1000000</f>
        <v>0</v>
      </c>
      <c r="L19" s="83">
        <v>40183</v>
      </c>
      <c r="M19" s="81">
        <v>39794</v>
      </c>
      <c r="N19" s="82">
        <f>L19-M19</f>
        <v>389</v>
      </c>
      <c r="O19" s="82">
        <f>$F19*N19</f>
        <v>389000</v>
      </c>
      <c r="P19" s="84">
        <f>O19/1000000</f>
        <v>0.389</v>
      </c>
    </row>
    <row r="20" spans="1:16" ht="12.75">
      <c r="A20" s="129">
        <v>4</v>
      </c>
      <c r="B20" s="168" t="s">
        <v>301</v>
      </c>
      <c r="C20" s="149">
        <v>4902506</v>
      </c>
      <c r="D20" s="169" t="s">
        <v>14</v>
      </c>
      <c r="E20" s="161" t="s">
        <v>377</v>
      </c>
      <c r="F20" s="175">
        <v>1000</v>
      </c>
      <c r="G20" s="144">
        <v>991533</v>
      </c>
      <c r="H20" s="149">
        <v>991575</v>
      </c>
      <c r="I20" s="82">
        <f>G20-H20</f>
        <v>-42</v>
      </c>
      <c r="J20" s="82">
        <f>$F20*I20</f>
        <v>-42000</v>
      </c>
      <c r="K20" s="84">
        <f>J20/1000000</f>
        <v>-0.042</v>
      </c>
      <c r="L20" s="83">
        <v>986740</v>
      </c>
      <c r="M20" s="81">
        <v>987047</v>
      </c>
      <c r="N20" s="82">
        <f>L20-M20</f>
        <v>-307</v>
      </c>
      <c r="O20" s="82">
        <f>$F20*N20</f>
        <v>-307000</v>
      </c>
      <c r="P20" s="84">
        <f>O20/1000000</f>
        <v>-0.307</v>
      </c>
    </row>
    <row r="21" spans="1:16" ht="12.75">
      <c r="A21" s="129"/>
      <c r="B21" s="171"/>
      <c r="C21" s="149"/>
      <c r="D21" s="169"/>
      <c r="E21" s="169"/>
      <c r="F21" s="170"/>
      <c r="G21" s="178"/>
      <c r="H21" s="179"/>
      <c r="I21" s="82"/>
      <c r="J21" s="82"/>
      <c r="K21" s="84"/>
      <c r="L21" s="83"/>
      <c r="M21" s="81"/>
      <c r="N21" s="82"/>
      <c r="O21" s="82"/>
      <c r="P21" s="84"/>
    </row>
    <row r="22" spans="1:16" ht="12.75">
      <c r="A22" s="25"/>
      <c r="B22" s="21"/>
      <c r="C22" s="21"/>
      <c r="D22" s="21"/>
      <c r="E22" s="21"/>
      <c r="F22" s="136"/>
      <c r="G22" s="25"/>
      <c r="H22" s="21"/>
      <c r="I22" s="21"/>
      <c r="J22" s="21"/>
      <c r="K22" s="136"/>
      <c r="L22" s="25"/>
      <c r="M22" s="21"/>
      <c r="N22" s="21"/>
      <c r="O22" s="21"/>
      <c r="P22" s="136"/>
    </row>
    <row r="23" spans="1:16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6"/>
    </row>
    <row r="24" spans="1:16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36"/>
    </row>
    <row r="25" spans="1:16" ht="12.75">
      <c r="A25" s="25"/>
      <c r="B25" s="21"/>
      <c r="C25" s="21"/>
      <c r="D25" s="21"/>
      <c r="E25" s="21"/>
      <c r="F25" s="21"/>
      <c r="G25" s="25"/>
      <c r="H25" s="21"/>
      <c r="I25" s="271" t="s">
        <v>340</v>
      </c>
      <c r="J25" s="21"/>
      <c r="K25" s="271">
        <f>SUM(K19:K20)</f>
        <v>-0.042</v>
      </c>
      <c r="L25" s="25"/>
      <c r="M25" s="21"/>
      <c r="N25" s="271" t="s">
        <v>340</v>
      </c>
      <c r="O25" s="21"/>
      <c r="P25" s="270">
        <f>SUM(P19:P20)</f>
        <v>0.08200000000000002</v>
      </c>
    </row>
    <row r="26" spans="1:16" ht="12.75">
      <c r="A26" s="25"/>
      <c r="B26" s="21"/>
      <c r="C26" s="21"/>
      <c r="D26" s="21"/>
      <c r="E26" s="21"/>
      <c r="F26" s="21"/>
      <c r="G26" s="25"/>
      <c r="H26" s="21"/>
      <c r="I26" s="21"/>
      <c r="J26" s="21"/>
      <c r="K26" s="21"/>
      <c r="L26" s="25"/>
      <c r="M26" s="21"/>
      <c r="N26" s="21"/>
      <c r="O26" s="21"/>
      <c r="P26" s="136"/>
    </row>
    <row r="27" spans="1:16" ht="13.5" thickBot="1">
      <c r="A27" s="31"/>
      <c r="B27" s="32"/>
      <c r="C27" s="32"/>
      <c r="D27" s="32"/>
      <c r="E27" s="32"/>
      <c r="F27" s="32"/>
      <c r="G27" s="31"/>
      <c r="H27" s="32"/>
      <c r="I27" s="265"/>
      <c r="J27" s="32"/>
      <c r="K27" s="266"/>
      <c r="L27" s="31"/>
      <c r="M27" s="32"/>
      <c r="N27" s="265"/>
      <c r="O27" s="32"/>
      <c r="P27" s="266"/>
    </row>
    <row r="28" ht="13.5" thickTop="1"/>
    <row r="32" spans="1:16" ht="12.75">
      <c r="A32" s="267" t="s">
        <v>307</v>
      </c>
      <c r="K32" s="181">
        <f>(K16+K25)</f>
        <v>-0.33199999999999996</v>
      </c>
      <c r="L32" s="182"/>
      <c r="M32" s="182"/>
      <c r="N32" s="182"/>
      <c r="O32" s="182"/>
      <c r="P32" s="181">
        <f>(P16+P25)</f>
        <v>0.09200000000000001</v>
      </c>
    </row>
    <row r="35" spans="1:2" ht="12.75">
      <c r="A35" s="267" t="s">
        <v>308</v>
      </c>
      <c r="B35" s="267" t="s">
        <v>309</v>
      </c>
    </row>
    <row r="36" spans="1:16" ht="15">
      <c r="A36" s="267"/>
      <c r="B36" s="267"/>
      <c r="H36" s="268" t="s">
        <v>310</v>
      </c>
      <c r="J36" s="151"/>
      <c r="K36">
        <f>NDPL!K9</f>
        <v>0</v>
      </c>
      <c r="P36" s="19">
        <f>NDPL!P9</f>
        <v>0</v>
      </c>
    </row>
    <row r="37" spans="8:16" ht="15">
      <c r="H37" s="268" t="s">
        <v>311</v>
      </c>
      <c r="J37" s="151"/>
      <c r="K37">
        <f>BRPL!K17</f>
        <v>0</v>
      </c>
      <c r="P37" s="19">
        <f>BRPL!P17</f>
        <v>0</v>
      </c>
    </row>
    <row r="38" spans="8:16" ht="15">
      <c r="H38" s="268" t="s">
        <v>312</v>
      </c>
      <c r="J38" s="151"/>
      <c r="K38">
        <f>BYPL!K27</f>
        <v>-0.0063999999999999994</v>
      </c>
      <c r="M38" s="269"/>
      <c r="P38" s="19">
        <f>BYPL!P27</f>
        <v>1.941</v>
      </c>
    </row>
    <row r="39" spans="8:16" ht="15">
      <c r="H39" s="268" t="s">
        <v>313</v>
      </c>
      <c r="J39" s="151"/>
      <c r="K39">
        <f>NDMC!K29</f>
        <v>0.396</v>
      </c>
      <c r="P39" s="19">
        <f>NDMC!P29</f>
        <v>5.2647</v>
      </c>
    </row>
    <row r="40" spans="8:16" ht="15">
      <c r="H40" s="268" t="s">
        <v>314</v>
      </c>
      <c r="J40" s="151"/>
      <c r="P40" s="19"/>
    </row>
    <row r="41" spans="8:16" ht="15.75">
      <c r="H41" s="273" t="s">
        <v>315</v>
      </c>
      <c r="I41" s="272"/>
      <c r="J41" s="272"/>
      <c r="K41" s="272">
        <f>SUM(K36:K40)</f>
        <v>0.3896</v>
      </c>
      <c r="L41" s="274"/>
      <c r="M41" s="274"/>
      <c r="N41" s="274"/>
      <c r="O41" s="274"/>
      <c r="P41" s="647">
        <f>SUM(P36:P40)</f>
        <v>7.2057</v>
      </c>
    </row>
    <row r="42" ht="12.75">
      <c r="P42" s="19"/>
    </row>
    <row r="43" spans="1:16" ht="15.75">
      <c r="A43" s="267" t="s">
        <v>341</v>
      </c>
      <c r="B43" s="151"/>
      <c r="C43" s="151"/>
      <c r="D43" s="151"/>
      <c r="E43" s="151"/>
      <c r="F43" s="151"/>
      <c r="G43" s="151"/>
      <c r="H43" s="151"/>
      <c r="I43" s="184"/>
      <c r="J43" s="151"/>
      <c r="K43" s="275">
        <f>K32+K41</f>
        <v>0.05760000000000004</v>
      </c>
      <c r="L43" s="274"/>
      <c r="M43" s="274"/>
      <c r="N43" s="274"/>
      <c r="O43" s="274"/>
      <c r="P43" s="648">
        <f>P32+P41</f>
        <v>7.2977</v>
      </c>
    </row>
    <row r="44" spans="1:16" ht="12.75">
      <c r="A44" s="185"/>
      <c r="B44" s="150"/>
      <c r="C44" s="151"/>
      <c r="D44" s="151"/>
      <c r="E44" s="151"/>
      <c r="F44" s="151"/>
      <c r="G44" s="151"/>
      <c r="H44" s="151"/>
      <c r="I44" s="186"/>
      <c r="J44" s="151"/>
      <c r="P44" s="19"/>
    </row>
    <row r="45" spans="1:16" ht="12.75">
      <c r="A45" s="183" t="s">
        <v>316</v>
      </c>
      <c r="B45" s="150" t="s">
        <v>317</v>
      </c>
      <c r="C45" s="151"/>
      <c r="D45" s="151"/>
      <c r="E45" s="151"/>
      <c r="F45" s="151"/>
      <c r="G45" s="151"/>
      <c r="H45" s="151"/>
      <c r="I45" s="186"/>
      <c r="J45" s="151"/>
      <c r="P45" s="19"/>
    </row>
    <row r="46" spans="1:16" ht="12.75">
      <c r="A46" s="183"/>
      <c r="B46" s="150"/>
      <c r="C46" s="151"/>
      <c r="D46" s="151"/>
      <c r="E46" s="151"/>
      <c r="F46" s="151"/>
      <c r="G46" s="151"/>
      <c r="H46" s="151"/>
      <c r="I46" s="186"/>
      <c r="J46" s="151"/>
      <c r="P46" s="19"/>
    </row>
    <row r="47" spans="1:16" ht="15">
      <c r="A47" s="35" t="s">
        <v>318</v>
      </c>
      <c r="B47" s="63" t="s">
        <v>319</v>
      </c>
      <c r="C47" s="646" t="s">
        <v>320</v>
      </c>
      <c r="D47" s="63"/>
      <c r="E47" s="63"/>
      <c r="F47" s="63"/>
      <c r="G47" s="533">
        <v>28.612</v>
      </c>
      <c r="H47" s="63" t="s">
        <v>321</v>
      </c>
      <c r="J47" s="151"/>
      <c r="K47" s="274">
        <f>($K$43*G47)/100</f>
        <v>0.016480512000000013</v>
      </c>
      <c r="P47" s="19">
        <f>($P$43*G47)/100</f>
        <v>2.088017924</v>
      </c>
    </row>
    <row r="48" spans="1:16" ht="15">
      <c r="A48" s="35" t="s">
        <v>322</v>
      </c>
      <c r="B48" s="63" t="s">
        <v>378</v>
      </c>
      <c r="C48" s="646" t="s">
        <v>320</v>
      </c>
      <c r="D48" s="63"/>
      <c r="E48" s="63"/>
      <c r="F48" s="63"/>
      <c r="G48" s="533">
        <v>41.2879</v>
      </c>
      <c r="H48" s="63" t="s">
        <v>321</v>
      </c>
      <c r="J48" s="151"/>
      <c r="K48" s="274">
        <f>($K$43*G48)/100</f>
        <v>0.023781830400000016</v>
      </c>
      <c r="P48" s="19">
        <f>($P$43*G48)/100</f>
        <v>3.0130670782999998</v>
      </c>
    </row>
    <row r="49" spans="1:16" ht="15">
      <c r="A49" s="35" t="s">
        <v>323</v>
      </c>
      <c r="B49" s="63" t="s">
        <v>379</v>
      </c>
      <c r="C49" s="646" t="s">
        <v>320</v>
      </c>
      <c r="D49" s="63"/>
      <c r="E49" s="63"/>
      <c r="F49" s="63"/>
      <c r="G49" s="533">
        <v>24.293</v>
      </c>
      <c r="H49" s="63" t="s">
        <v>321</v>
      </c>
      <c r="J49" s="151"/>
      <c r="K49" s="274">
        <f>($K$43*G49)/100</f>
        <v>0.01399276800000001</v>
      </c>
      <c r="P49" s="19">
        <f>($P$43*G49)/100</f>
        <v>1.772830261</v>
      </c>
    </row>
    <row r="50" spans="1:16" ht="15">
      <c r="A50" s="35" t="s">
        <v>324</v>
      </c>
      <c r="B50" s="63" t="s">
        <v>380</v>
      </c>
      <c r="C50" s="646" t="s">
        <v>320</v>
      </c>
      <c r="D50" s="63"/>
      <c r="E50" s="63"/>
      <c r="F50" s="63"/>
      <c r="G50" s="533">
        <v>5.0312</v>
      </c>
      <c r="H50" s="63" t="s">
        <v>321</v>
      </c>
      <c r="J50" s="151"/>
      <c r="K50" s="274">
        <f>($K$43*G50)/100</f>
        <v>0.002897971200000002</v>
      </c>
      <c r="P50" s="19">
        <f>($P$43*G50)/100</f>
        <v>0.36716188240000003</v>
      </c>
    </row>
    <row r="51" spans="1:16" ht="15">
      <c r="A51" s="35" t="s">
        <v>325</v>
      </c>
      <c r="B51" s="63" t="s">
        <v>381</v>
      </c>
      <c r="C51" s="646" t="s">
        <v>320</v>
      </c>
      <c r="D51" s="63"/>
      <c r="E51" s="63"/>
      <c r="F51" s="63"/>
      <c r="G51" s="533">
        <v>0.7759</v>
      </c>
      <c r="H51" s="63" t="s">
        <v>321</v>
      </c>
      <c r="J51" s="151"/>
      <c r="K51" s="274">
        <f>($K$43*G51)/100</f>
        <v>0.00044691840000000033</v>
      </c>
      <c r="P51" s="19">
        <f>($P$43*G51)/100</f>
        <v>0.0566228543</v>
      </c>
    </row>
    <row r="52" spans="6:16" ht="12.75">
      <c r="F52" s="187"/>
      <c r="J52" s="188"/>
      <c r="P52" s="19"/>
    </row>
    <row r="53" spans="1:16" ht="12.75">
      <c r="A53" s="649" t="s">
        <v>397</v>
      </c>
      <c r="F53" s="187"/>
      <c r="J53" s="188"/>
      <c r="P53" s="19"/>
    </row>
  </sheetData>
  <sheetProtection/>
  <printOptions horizontalCentered="1"/>
  <pageMargins left="0.75" right="0.5" top="0.5" bottom="0.5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0" zoomScaleNormal="50" zoomScaleSheetLayoutView="50" workbookViewId="0" topLeftCell="A1">
      <selection activeCell="K20" sqref="K2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355"/>
      <c r="R1" s="21"/>
    </row>
    <row r="2" spans="1:18" ht="30">
      <c r="A2" s="282"/>
      <c r="B2" s="21"/>
      <c r="C2" s="21"/>
      <c r="D2" s="21"/>
      <c r="E2" s="21"/>
      <c r="F2" s="21"/>
      <c r="G2" s="580" t="s">
        <v>376</v>
      </c>
      <c r="H2" s="21"/>
      <c r="I2" s="21"/>
      <c r="J2" s="21"/>
      <c r="K2" s="21"/>
      <c r="L2" s="21"/>
      <c r="M2" s="21"/>
      <c r="N2" s="21"/>
      <c r="O2" s="21"/>
      <c r="P2" s="21"/>
      <c r="Q2" s="356"/>
      <c r="R2" s="21"/>
    </row>
    <row r="3" spans="1:18" ht="26.25">
      <c r="A3" s="28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56"/>
      <c r="R3" s="21"/>
    </row>
    <row r="4" spans="1:18" ht="25.5">
      <c r="A4" s="28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56"/>
      <c r="R4" s="21"/>
    </row>
    <row r="5" spans="1:18" ht="23.25">
      <c r="A5" s="288"/>
      <c r="B5" s="21"/>
      <c r="C5" s="575" t="s">
        <v>395</v>
      </c>
      <c r="D5" s="21"/>
      <c r="E5" s="21"/>
      <c r="F5" s="21"/>
      <c r="G5" s="21"/>
      <c r="H5" s="21"/>
      <c r="I5" s="21"/>
      <c r="J5" s="21"/>
      <c r="K5" s="21"/>
      <c r="L5" s="285"/>
      <c r="M5" s="21"/>
      <c r="N5" s="21"/>
      <c r="O5" s="21"/>
      <c r="P5" s="21"/>
      <c r="Q5" s="356"/>
      <c r="R5" s="21"/>
    </row>
    <row r="6" spans="1:18" ht="18">
      <c r="A6" s="284"/>
      <c r="B6" s="14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56"/>
      <c r="R6" s="21"/>
    </row>
    <row r="7" spans="1:18" ht="26.25">
      <c r="A7" s="282"/>
      <c r="B7" s="21"/>
      <c r="C7" s="21"/>
      <c r="D7" s="21"/>
      <c r="E7" s="21"/>
      <c r="F7" s="338" t="s">
        <v>396</v>
      </c>
      <c r="G7" s="21"/>
      <c r="H7" s="21"/>
      <c r="I7" s="21"/>
      <c r="J7" s="21"/>
      <c r="K7" s="21"/>
      <c r="L7" s="285"/>
      <c r="M7" s="21"/>
      <c r="N7" s="21"/>
      <c r="O7" s="21"/>
      <c r="P7" s="21"/>
      <c r="Q7" s="356"/>
      <c r="R7" s="21"/>
    </row>
    <row r="8" spans="1:18" ht="25.5">
      <c r="A8" s="283"/>
      <c r="B8" s="286"/>
      <c r="C8" s="21"/>
      <c r="D8" s="21"/>
      <c r="E8" s="21"/>
      <c r="F8" s="21"/>
      <c r="G8" s="21"/>
      <c r="H8" s="287"/>
      <c r="I8" s="21"/>
      <c r="J8" s="21"/>
      <c r="K8" s="21"/>
      <c r="L8" s="21"/>
      <c r="M8" s="21"/>
      <c r="N8" s="21"/>
      <c r="O8" s="21"/>
      <c r="P8" s="21"/>
      <c r="Q8" s="356"/>
      <c r="R8" s="21"/>
    </row>
    <row r="9" spans="1:18" ht="12.75">
      <c r="A9" s="288"/>
      <c r="B9" s="21"/>
      <c r="C9" s="21"/>
      <c r="D9" s="21"/>
      <c r="E9" s="21"/>
      <c r="F9" s="21"/>
      <c r="G9" s="21"/>
      <c r="H9" s="289"/>
      <c r="I9" s="21"/>
      <c r="J9" s="21"/>
      <c r="K9" s="21"/>
      <c r="L9" s="21"/>
      <c r="M9" s="21"/>
      <c r="N9" s="21"/>
      <c r="O9" s="21"/>
      <c r="P9" s="21"/>
      <c r="Q9" s="356"/>
      <c r="R9" s="21"/>
    </row>
    <row r="10" spans="1:18" ht="45.75" customHeight="1">
      <c r="A10" s="288"/>
      <c r="B10" s="345" t="s">
        <v>342</v>
      </c>
      <c r="C10" s="21"/>
      <c r="D10" s="21"/>
      <c r="E10" s="21"/>
      <c r="F10" s="21"/>
      <c r="G10" s="21"/>
      <c r="H10" s="289"/>
      <c r="I10" s="339"/>
      <c r="J10" s="81"/>
      <c r="K10" s="81"/>
      <c r="L10" s="81"/>
      <c r="M10" s="81"/>
      <c r="N10" s="339"/>
      <c r="O10" s="81"/>
      <c r="P10" s="81"/>
      <c r="Q10" s="356"/>
      <c r="R10" s="21"/>
    </row>
    <row r="11" spans="1:19" ht="20.25">
      <c r="A11" s="288"/>
      <c r="B11" s="21"/>
      <c r="C11" s="21"/>
      <c r="D11" s="21"/>
      <c r="E11" s="21"/>
      <c r="F11" s="21"/>
      <c r="G11" s="21"/>
      <c r="H11" s="292"/>
      <c r="I11" s="616" t="s">
        <v>361</v>
      </c>
      <c r="J11" s="340"/>
      <c r="K11" s="340"/>
      <c r="L11" s="340"/>
      <c r="M11" s="340"/>
      <c r="N11" s="616" t="s">
        <v>362</v>
      </c>
      <c r="O11" s="340"/>
      <c r="P11" s="340"/>
      <c r="Q11" s="569"/>
      <c r="R11" s="295"/>
      <c r="S11" s="274"/>
    </row>
    <row r="12" spans="1:18" ht="12.75">
      <c r="A12" s="288"/>
      <c r="B12" s="21"/>
      <c r="C12" s="21"/>
      <c r="D12" s="21"/>
      <c r="E12" s="21"/>
      <c r="F12" s="21"/>
      <c r="G12" s="21"/>
      <c r="H12" s="289"/>
      <c r="I12" s="337"/>
      <c r="J12" s="337"/>
      <c r="K12" s="337"/>
      <c r="L12" s="337"/>
      <c r="M12" s="337"/>
      <c r="N12" s="337"/>
      <c r="O12" s="337"/>
      <c r="P12" s="337"/>
      <c r="Q12" s="356"/>
      <c r="R12" s="21"/>
    </row>
    <row r="13" spans="1:18" ht="26.25">
      <c r="A13" s="574">
        <v>1</v>
      </c>
      <c r="B13" s="575" t="s">
        <v>343</v>
      </c>
      <c r="C13" s="576"/>
      <c r="D13" s="576"/>
      <c r="E13" s="573"/>
      <c r="F13" s="573"/>
      <c r="G13" s="291"/>
      <c r="H13" s="570" t="s">
        <v>375</v>
      </c>
      <c r="I13" s="571">
        <f>NDPL!K156</f>
        <v>0.22301948799999954</v>
      </c>
      <c r="J13" s="338"/>
      <c r="K13" s="338"/>
      <c r="L13" s="338"/>
      <c r="M13" s="570" t="s">
        <v>375</v>
      </c>
      <c r="N13" s="571">
        <f>NDPL!P156</f>
        <v>4.412132076000001</v>
      </c>
      <c r="O13" s="338"/>
      <c r="P13" s="338"/>
      <c r="Q13" s="356"/>
      <c r="R13" s="21"/>
    </row>
    <row r="14" spans="1:18" ht="26.25">
      <c r="A14" s="574"/>
      <c r="B14" s="575"/>
      <c r="C14" s="576"/>
      <c r="D14" s="576"/>
      <c r="E14" s="573"/>
      <c r="F14" s="573"/>
      <c r="G14" s="291"/>
      <c r="H14" s="570"/>
      <c r="I14" s="571"/>
      <c r="J14" s="338"/>
      <c r="K14" s="338"/>
      <c r="L14" s="338"/>
      <c r="M14" s="570"/>
      <c r="N14" s="571"/>
      <c r="O14" s="338"/>
      <c r="P14" s="338"/>
      <c r="Q14" s="356"/>
      <c r="R14" s="21"/>
    </row>
    <row r="15" spans="1:18" ht="26.25">
      <c r="A15" s="574"/>
      <c r="B15" s="575"/>
      <c r="C15" s="576"/>
      <c r="D15" s="576"/>
      <c r="E15" s="573"/>
      <c r="F15" s="573"/>
      <c r="G15" s="286"/>
      <c r="H15" s="570"/>
      <c r="I15" s="571"/>
      <c r="J15" s="338"/>
      <c r="K15" s="338"/>
      <c r="L15" s="338"/>
      <c r="M15" s="570"/>
      <c r="N15" s="571"/>
      <c r="O15" s="338"/>
      <c r="P15" s="338"/>
      <c r="Q15" s="356"/>
      <c r="R15" s="21"/>
    </row>
    <row r="16" spans="1:18" ht="26.25">
      <c r="A16" s="574">
        <v>2</v>
      </c>
      <c r="B16" s="575" t="s">
        <v>344</v>
      </c>
      <c r="C16" s="576"/>
      <c r="D16" s="576"/>
      <c r="E16" s="573"/>
      <c r="F16" s="573"/>
      <c r="G16" s="291"/>
      <c r="H16" s="570"/>
      <c r="I16" s="571">
        <f>BRPL!K166</f>
        <v>-3.2075485703999993</v>
      </c>
      <c r="J16" s="338"/>
      <c r="K16" s="338"/>
      <c r="L16" s="338"/>
      <c r="M16" s="570" t="s">
        <v>375</v>
      </c>
      <c r="N16" s="571">
        <f>BRPL!P166</f>
        <v>28.8763985117</v>
      </c>
      <c r="O16" s="338"/>
      <c r="P16" s="338"/>
      <c r="Q16" s="356"/>
      <c r="R16" s="21"/>
    </row>
    <row r="17" spans="1:18" ht="26.25">
      <c r="A17" s="574"/>
      <c r="B17" s="575"/>
      <c r="C17" s="576"/>
      <c r="D17" s="576"/>
      <c r="E17" s="573"/>
      <c r="F17" s="573"/>
      <c r="G17" s="291"/>
      <c r="H17" s="570"/>
      <c r="I17" s="571"/>
      <c r="J17" s="338"/>
      <c r="K17" s="338"/>
      <c r="L17" s="338"/>
      <c r="M17" s="570"/>
      <c r="N17" s="571"/>
      <c r="O17" s="338"/>
      <c r="P17" s="338"/>
      <c r="Q17" s="356"/>
      <c r="R17" s="21"/>
    </row>
    <row r="18" spans="1:18" ht="26.25">
      <c r="A18" s="574"/>
      <c r="B18" s="575"/>
      <c r="C18" s="576"/>
      <c r="D18" s="576"/>
      <c r="E18" s="573"/>
      <c r="F18" s="573"/>
      <c r="G18" s="286"/>
      <c r="H18" s="570"/>
      <c r="I18" s="571"/>
      <c r="J18" s="338"/>
      <c r="K18" s="338"/>
      <c r="L18" s="338"/>
      <c r="M18" s="570"/>
      <c r="N18" s="571"/>
      <c r="O18" s="338"/>
      <c r="P18" s="338"/>
      <c r="Q18" s="356"/>
      <c r="R18" s="21"/>
    </row>
    <row r="19" spans="1:18" ht="26.25">
      <c r="A19" s="574">
        <v>3</v>
      </c>
      <c r="B19" s="575" t="s">
        <v>345</v>
      </c>
      <c r="C19" s="576"/>
      <c r="D19" s="576"/>
      <c r="E19" s="573"/>
      <c r="F19" s="573"/>
      <c r="G19" s="291"/>
      <c r="H19" s="570" t="s">
        <v>375</v>
      </c>
      <c r="I19" s="571">
        <f>BYPL!K163</f>
        <v>0.29227397200000016</v>
      </c>
      <c r="J19" s="338"/>
      <c r="K19" s="338"/>
      <c r="L19" s="338"/>
      <c r="M19" s="570" t="s">
        <v>375</v>
      </c>
      <c r="N19" s="571">
        <f>BYPL!P163</f>
        <v>14.345604149</v>
      </c>
      <c r="O19" s="338"/>
      <c r="P19" s="338"/>
      <c r="Q19" s="356"/>
      <c r="R19" s="21"/>
    </row>
    <row r="20" spans="1:18" ht="26.25">
      <c r="A20" s="574"/>
      <c r="B20" s="575"/>
      <c r="C20" s="576"/>
      <c r="D20" s="576"/>
      <c r="E20" s="573"/>
      <c r="F20" s="573"/>
      <c r="G20" s="291"/>
      <c r="H20" s="570"/>
      <c r="I20" s="571"/>
      <c r="J20" s="338"/>
      <c r="K20" s="338"/>
      <c r="L20" s="338"/>
      <c r="M20" s="570"/>
      <c r="N20" s="571"/>
      <c r="O20" s="338"/>
      <c r="P20" s="338"/>
      <c r="Q20" s="356"/>
      <c r="R20" s="21"/>
    </row>
    <row r="21" spans="1:18" ht="26.25">
      <c r="A21" s="574"/>
      <c r="B21" s="577"/>
      <c r="C21" s="577"/>
      <c r="D21" s="577"/>
      <c r="E21" s="394"/>
      <c r="F21" s="394"/>
      <c r="G21" s="146"/>
      <c r="H21" s="570"/>
      <c r="I21" s="571"/>
      <c r="J21" s="338"/>
      <c r="K21" s="338"/>
      <c r="L21" s="338"/>
      <c r="M21" s="570"/>
      <c r="N21" s="571"/>
      <c r="O21" s="338"/>
      <c r="P21" s="338"/>
      <c r="Q21" s="356"/>
      <c r="R21" s="21"/>
    </row>
    <row r="22" spans="1:18" ht="26.25">
      <c r="A22" s="574">
        <v>4</v>
      </c>
      <c r="B22" s="575" t="s">
        <v>346</v>
      </c>
      <c r="C22" s="577"/>
      <c r="D22" s="577"/>
      <c r="E22" s="394"/>
      <c r="F22" s="394"/>
      <c r="G22" s="291"/>
      <c r="H22" s="570" t="s">
        <v>375</v>
      </c>
      <c r="I22" s="571">
        <f>NDMC!K73</f>
        <v>7.317202028799999</v>
      </c>
      <c r="J22" s="338"/>
      <c r="K22" s="338"/>
      <c r="L22" s="338"/>
      <c r="M22" s="570" t="s">
        <v>375</v>
      </c>
      <c r="N22" s="571">
        <f>NDMC!P73</f>
        <v>9.9121381176</v>
      </c>
      <c r="O22" s="338"/>
      <c r="P22" s="338"/>
      <c r="Q22" s="356"/>
      <c r="R22" s="21"/>
    </row>
    <row r="23" spans="1:18" ht="26.25">
      <c r="A23" s="574"/>
      <c r="B23" s="575"/>
      <c r="C23" s="577"/>
      <c r="D23" s="577"/>
      <c r="E23" s="394"/>
      <c r="F23" s="394"/>
      <c r="G23" s="291"/>
      <c r="H23" s="570"/>
      <c r="I23" s="571"/>
      <c r="J23" s="338"/>
      <c r="K23" s="338"/>
      <c r="L23" s="338"/>
      <c r="M23" s="570"/>
      <c r="N23" s="571"/>
      <c r="O23" s="338"/>
      <c r="P23" s="338"/>
      <c r="Q23" s="356"/>
      <c r="R23" s="21"/>
    </row>
    <row r="24" spans="1:18" ht="26.25">
      <c r="A24" s="574"/>
      <c r="B24" s="577"/>
      <c r="C24" s="577"/>
      <c r="D24" s="577"/>
      <c r="E24" s="394"/>
      <c r="F24" s="394"/>
      <c r="G24" s="146"/>
      <c r="H24" s="570"/>
      <c r="I24" s="571"/>
      <c r="J24" s="338"/>
      <c r="K24" s="338"/>
      <c r="L24" s="338"/>
      <c r="M24" s="570"/>
      <c r="N24" s="571"/>
      <c r="O24" s="338"/>
      <c r="P24" s="338"/>
      <c r="Q24" s="356"/>
      <c r="R24" s="21"/>
    </row>
    <row r="25" spans="1:18" ht="26.25">
      <c r="A25" s="574">
        <v>5</v>
      </c>
      <c r="B25" s="575" t="s">
        <v>347</v>
      </c>
      <c r="C25" s="577"/>
      <c r="D25" s="577"/>
      <c r="E25" s="394"/>
      <c r="F25" s="394"/>
      <c r="G25" s="291"/>
      <c r="H25" s="570" t="s">
        <v>375</v>
      </c>
      <c r="I25" s="571">
        <f>MES!K64</f>
        <v>0.3358530816</v>
      </c>
      <c r="J25" s="338"/>
      <c r="K25" s="338"/>
      <c r="L25" s="338"/>
      <c r="M25" s="570" t="s">
        <v>375</v>
      </c>
      <c r="N25" s="571">
        <f>MES!P64</f>
        <v>2.8123771457</v>
      </c>
      <c r="O25" s="338"/>
      <c r="P25" s="338"/>
      <c r="Q25" s="356"/>
      <c r="R25" s="21"/>
    </row>
    <row r="26" spans="1:18" ht="20.25">
      <c r="A26" s="288"/>
      <c r="B26" s="21"/>
      <c r="C26" s="21"/>
      <c r="D26" s="21"/>
      <c r="E26" s="21"/>
      <c r="F26" s="21"/>
      <c r="G26" s="21"/>
      <c r="H26" s="290"/>
      <c r="I26" s="572"/>
      <c r="J26" s="336"/>
      <c r="K26" s="336"/>
      <c r="L26" s="336"/>
      <c r="M26" s="336"/>
      <c r="N26" s="336"/>
      <c r="O26" s="336"/>
      <c r="P26" s="336"/>
      <c r="Q26" s="356"/>
      <c r="R26" s="21"/>
    </row>
    <row r="27" spans="1:18" ht="18">
      <c r="A27" s="284"/>
      <c r="B27" s="253"/>
      <c r="C27" s="293"/>
      <c r="D27" s="293"/>
      <c r="E27" s="293"/>
      <c r="F27" s="293"/>
      <c r="G27" s="294"/>
      <c r="H27" s="290"/>
      <c r="I27" s="21"/>
      <c r="J27" s="21"/>
      <c r="K27" s="21"/>
      <c r="L27" s="21"/>
      <c r="M27" s="21"/>
      <c r="N27" s="21"/>
      <c r="O27" s="21"/>
      <c r="P27" s="21"/>
      <c r="Q27" s="356"/>
      <c r="R27" s="21"/>
    </row>
    <row r="28" spans="1:18" ht="15">
      <c r="A28" s="288"/>
      <c r="B28" s="21"/>
      <c r="C28" s="21"/>
      <c r="D28" s="21"/>
      <c r="E28" s="21"/>
      <c r="F28" s="21"/>
      <c r="G28" s="21"/>
      <c r="H28" s="290"/>
      <c r="I28" s="21"/>
      <c r="J28" s="21"/>
      <c r="K28" s="21"/>
      <c r="L28" s="21"/>
      <c r="M28" s="21"/>
      <c r="N28" s="21"/>
      <c r="O28" s="21"/>
      <c r="P28" s="21"/>
      <c r="Q28" s="356"/>
      <c r="R28" s="21"/>
    </row>
    <row r="29" spans="1:18" ht="54" customHeight="1" thickBot="1">
      <c r="A29" s="567" t="s">
        <v>348</v>
      </c>
      <c r="B29" s="341"/>
      <c r="C29" s="341"/>
      <c r="D29" s="341"/>
      <c r="E29" s="341"/>
      <c r="F29" s="341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57"/>
      <c r="R29" s="21"/>
    </row>
    <row r="30" spans="1:9" ht="13.5" thickTop="1">
      <c r="A30" s="28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93" t="s">
        <v>374</v>
      </c>
      <c r="B33" s="21"/>
      <c r="C33" s="21"/>
      <c r="D33" s="21"/>
      <c r="E33" s="566"/>
      <c r="F33" s="566"/>
      <c r="G33" s="21"/>
      <c r="H33" s="21"/>
      <c r="I33" s="21"/>
    </row>
    <row r="34" spans="1:9" ht="15">
      <c r="A34" s="318"/>
      <c r="B34" s="318"/>
      <c r="C34" s="318"/>
      <c r="D34" s="318"/>
      <c r="E34" s="566"/>
      <c r="F34" s="566"/>
      <c r="G34" s="21"/>
      <c r="H34" s="21"/>
      <c r="I34" s="21"/>
    </row>
    <row r="35" spans="1:9" s="566" customFormat="1" ht="15" customHeight="1">
      <c r="A35" s="579" t="s">
        <v>382</v>
      </c>
      <c r="E35"/>
      <c r="F35"/>
      <c r="G35" s="318"/>
      <c r="H35" s="318"/>
      <c r="I35" s="318"/>
    </row>
    <row r="36" spans="1:9" s="566" customFormat="1" ht="15" customHeight="1">
      <c r="A36" s="579"/>
      <c r="E36"/>
      <c r="F36"/>
      <c r="H36" s="318"/>
      <c r="I36" s="318"/>
    </row>
    <row r="37" spans="1:9" s="566" customFormat="1" ht="15" customHeight="1">
      <c r="A37" s="579" t="s">
        <v>383</v>
      </c>
      <c r="E37"/>
      <c r="F37"/>
      <c r="I37" s="318"/>
    </row>
    <row r="38" spans="1:9" s="566" customFormat="1" ht="15" customHeight="1">
      <c r="A38" s="578"/>
      <c r="E38"/>
      <c r="F38"/>
      <c r="I38" s="318"/>
    </row>
    <row r="39" spans="1:9" s="566" customFormat="1" ht="15" customHeight="1">
      <c r="A39" s="579"/>
      <c r="E39"/>
      <c r="F39"/>
      <c r="I39" s="318"/>
    </row>
    <row r="40" spans="1:6" s="566" customFormat="1" ht="15" customHeight="1">
      <c r="A40" s="579"/>
      <c r="B40" s="56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01/09/10</v>
      </c>
      <c r="H2" s="41" t="str">
        <f>NDPL!H5</f>
        <v>INTIAL READING 01/08/10</v>
      </c>
      <c r="I2" s="41" t="s">
        <v>4</v>
      </c>
      <c r="J2" s="41" t="s">
        <v>5</v>
      </c>
      <c r="K2" s="41" t="s">
        <v>6</v>
      </c>
      <c r="L2" s="43" t="str">
        <f>NDPL!G5</f>
        <v>FINAL READING 01/09/10</v>
      </c>
      <c r="M2" s="41" t="str">
        <f>NDPL!H5</f>
        <v>INTIAL READING 01/08/10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44" t="s">
        <v>363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71" t="s">
        <v>367</v>
      </c>
      <c r="C5" s="173" t="s">
        <v>298</v>
      </c>
      <c r="D5" s="21"/>
      <c r="E5" s="21"/>
      <c r="F5" s="136"/>
      <c r="G5" s="25"/>
      <c r="H5" s="21"/>
      <c r="I5" s="21"/>
      <c r="J5" s="21"/>
      <c r="K5" s="136"/>
      <c r="L5" s="25"/>
      <c r="M5" s="21"/>
      <c r="N5" s="21"/>
      <c r="O5" s="21"/>
      <c r="P5" s="136"/>
    </row>
    <row r="6" spans="1:16" ht="12.75">
      <c r="A6" s="113">
        <v>1</v>
      </c>
      <c r="B6" s="143" t="s">
        <v>364</v>
      </c>
      <c r="C6" s="23">
        <v>4902492</v>
      </c>
      <c r="D6" s="169" t="s">
        <v>14</v>
      </c>
      <c r="E6" s="169" t="s">
        <v>300</v>
      </c>
      <c r="F6" s="30">
        <v>1500</v>
      </c>
      <c r="G6" s="25">
        <v>991025</v>
      </c>
      <c r="H6" s="21">
        <v>991520</v>
      </c>
      <c r="I6" s="82">
        <f>G6-H6</f>
        <v>-495</v>
      </c>
      <c r="J6" s="82">
        <f>$F6*I6</f>
        <v>-742500</v>
      </c>
      <c r="K6" s="84">
        <f>J6/1000000</f>
        <v>-0.7425</v>
      </c>
      <c r="L6" s="25">
        <v>982015</v>
      </c>
      <c r="M6" s="21">
        <v>982132</v>
      </c>
      <c r="N6" s="82">
        <f>L6-M6</f>
        <v>-117</v>
      </c>
      <c r="O6" s="82">
        <f>$F6*N6</f>
        <v>-175500</v>
      </c>
      <c r="P6" s="84">
        <f>O6/1000000</f>
        <v>-0.1755</v>
      </c>
    </row>
    <row r="7" spans="1:16" ht="12.75">
      <c r="A7" s="113">
        <v>2</v>
      </c>
      <c r="B7" s="143" t="s">
        <v>365</v>
      </c>
      <c r="C7" s="23">
        <v>4902493</v>
      </c>
      <c r="D7" s="169" t="s">
        <v>14</v>
      </c>
      <c r="E7" s="169" t="s">
        <v>300</v>
      </c>
      <c r="F7" s="30">
        <v>1500</v>
      </c>
      <c r="G7" s="25">
        <v>992079</v>
      </c>
      <c r="H7" s="21">
        <v>992734</v>
      </c>
      <c r="I7" s="82">
        <f>G7-H7</f>
        <v>-655</v>
      </c>
      <c r="J7" s="82">
        <f>$F7*I7</f>
        <v>-982500</v>
      </c>
      <c r="K7" s="84">
        <f>J7/1000000</f>
        <v>-0.9825</v>
      </c>
      <c r="L7" s="25">
        <v>987407</v>
      </c>
      <c r="M7" s="21">
        <v>987596</v>
      </c>
      <c r="N7" s="82">
        <f>L7-M7</f>
        <v>-189</v>
      </c>
      <c r="O7" s="82">
        <f>$F7*N7</f>
        <v>-283500</v>
      </c>
      <c r="P7" s="84">
        <f>O7/1000000</f>
        <v>-0.2835</v>
      </c>
    </row>
    <row r="8" spans="1:16" ht="12.75">
      <c r="A8" s="113">
        <v>3</v>
      </c>
      <c r="B8" s="143" t="s">
        <v>366</v>
      </c>
      <c r="C8" s="23">
        <v>4902494</v>
      </c>
      <c r="D8" s="169" t="s">
        <v>14</v>
      </c>
      <c r="E8" s="169" t="s">
        <v>300</v>
      </c>
      <c r="F8" s="30">
        <v>1500</v>
      </c>
      <c r="G8" s="25">
        <v>954144</v>
      </c>
      <c r="H8" s="21">
        <v>955027</v>
      </c>
      <c r="I8" s="82">
        <f>G8-H8</f>
        <v>-883</v>
      </c>
      <c r="J8" s="82">
        <f>$F8*I8</f>
        <v>-1324500</v>
      </c>
      <c r="K8" s="84">
        <f>J8/1000000</f>
        <v>-1.3245</v>
      </c>
      <c r="L8" s="25">
        <v>971909</v>
      </c>
      <c r="M8" s="21">
        <v>972102</v>
      </c>
      <c r="N8" s="82">
        <f>L8-M8</f>
        <v>-193</v>
      </c>
      <c r="O8" s="82">
        <f>$F8*N8</f>
        <v>-289500</v>
      </c>
      <c r="P8" s="84">
        <f>O8/1000000</f>
        <v>-0.2895</v>
      </c>
    </row>
    <row r="9" spans="1:16" ht="12.75">
      <c r="A9" s="113"/>
      <c r="B9" s="21"/>
      <c r="C9" s="23"/>
      <c r="D9" s="21"/>
      <c r="E9" s="21"/>
      <c r="F9" s="30"/>
      <c r="G9" s="25"/>
      <c r="H9" s="21"/>
      <c r="I9" s="21"/>
      <c r="J9" s="21"/>
      <c r="K9" s="136"/>
      <c r="L9" s="25"/>
      <c r="M9" s="21"/>
      <c r="N9" s="21"/>
      <c r="O9" s="21"/>
      <c r="P9" s="136"/>
    </row>
    <row r="10" spans="1:16" ht="12.75">
      <c r="A10" s="25"/>
      <c r="B10" s="21"/>
      <c r="C10" s="21"/>
      <c r="D10" s="21"/>
      <c r="E10" s="21"/>
      <c r="F10" s="136"/>
      <c r="G10" s="25"/>
      <c r="H10" s="21"/>
      <c r="I10" s="21"/>
      <c r="J10" s="21"/>
      <c r="K10" s="136"/>
      <c r="L10" s="25"/>
      <c r="M10" s="21"/>
      <c r="N10" s="21"/>
      <c r="O10" s="21"/>
      <c r="P10" s="136"/>
    </row>
    <row r="11" spans="1:16" ht="12.75">
      <c r="A11" s="25"/>
      <c r="B11" s="21"/>
      <c r="C11" s="21"/>
      <c r="D11" s="21"/>
      <c r="E11" s="21"/>
      <c r="F11" s="136"/>
      <c r="G11" s="25"/>
      <c r="H11" s="21"/>
      <c r="I11" s="21"/>
      <c r="J11" s="21"/>
      <c r="K11" s="136"/>
      <c r="L11" s="25"/>
      <c r="M11" s="21"/>
      <c r="N11" s="21"/>
      <c r="O11" s="21"/>
      <c r="P11" s="136"/>
    </row>
    <row r="12" spans="1:16" ht="12.75">
      <c r="A12" s="25"/>
      <c r="B12" s="21"/>
      <c r="C12" s="21"/>
      <c r="D12" s="21"/>
      <c r="E12" s="21"/>
      <c r="F12" s="136"/>
      <c r="G12" s="25"/>
      <c r="H12" s="21"/>
      <c r="I12" s="271" t="s">
        <v>340</v>
      </c>
      <c r="J12" s="21"/>
      <c r="K12" s="270">
        <f>SUM(K6:K8)</f>
        <v>-3.0495</v>
      </c>
      <c r="L12" s="25"/>
      <c r="M12" s="21"/>
      <c r="N12" s="271" t="s">
        <v>340</v>
      </c>
      <c r="O12" s="21"/>
      <c r="P12" s="270">
        <f>SUM(P6:P8)</f>
        <v>-0.7484999999999999</v>
      </c>
    </row>
    <row r="13" spans="1:16" ht="12.75">
      <c r="A13" s="25"/>
      <c r="B13" s="21"/>
      <c r="C13" s="21"/>
      <c r="D13" s="21"/>
      <c r="E13" s="21"/>
      <c r="F13" s="136"/>
      <c r="G13" s="25"/>
      <c r="H13" s="21"/>
      <c r="I13" s="444"/>
      <c r="J13" s="21"/>
      <c r="K13" s="264"/>
      <c r="L13" s="25"/>
      <c r="M13" s="21"/>
      <c r="N13" s="444"/>
      <c r="O13" s="21"/>
      <c r="P13" s="264"/>
    </row>
    <row r="14" spans="1:16" ht="12.75">
      <c r="A14" s="25"/>
      <c r="B14" s="21"/>
      <c r="C14" s="21"/>
      <c r="D14" s="21"/>
      <c r="E14" s="21"/>
      <c r="F14" s="136"/>
      <c r="G14" s="25"/>
      <c r="H14" s="21"/>
      <c r="I14" s="21"/>
      <c r="J14" s="21"/>
      <c r="K14" s="136"/>
      <c r="L14" s="25"/>
      <c r="M14" s="21"/>
      <c r="N14" s="21"/>
      <c r="O14" s="21"/>
      <c r="P14" s="136"/>
    </row>
    <row r="15" spans="1:16" ht="12.75">
      <c r="A15" s="25"/>
      <c r="B15" s="164" t="s">
        <v>163</v>
      </c>
      <c r="C15" s="21"/>
      <c r="D15" s="21"/>
      <c r="E15" s="21"/>
      <c r="F15" s="136"/>
      <c r="G15" s="25"/>
      <c r="H15" s="21"/>
      <c r="I15" s="21"/>
      <c r="J15" s="21"/>
      <c r="K15" s="136"/>
      <c r="L15" s="25"/>
      <c r="M15" s="21"/>
      <c r="N15" s="21"/>
      <c r="O15" s="21"/>
      <c r="P15" s="136"/>
    </row>
    <row r="16" spans="1:16" ht="12.75">
      <c r="A16" s="153"/>
      <c r="B16" s="154" t="s">
        <v>297</v>
      </c>
      <c r="C16" s="155" t="s">
        <v>298</v>
      </c>
      <c r="D16" s="155"/>
      <c r="E16" s="156"/>
      <c r="F16" s="157"/>
      <c r="G16" s="158"/>
      <c r="H16" s="21"/>
      <c r="I16" s="21"/>
      <c r="J16" s="21"/>
      <c r="K16" s="136"/>
      <c r="L16" s="25"/>
      <c r="M16" s="21"/>
      <c r="N16" s="21"/>
      <c r="O16" s="21"/>
      <c r="P16" s="136"/>
    </row>
    <row r="17" spans="1:16" ht="12.75">
      <c r="A17" s="158">
        <v>1</v>
      </c>
      <c r="B17" s="159" t="s">
        <v>299</v>
      </c>
      <c r="C17" s="160">
        <v>4902509</v>
      </c>
      <c r="D17" s="161" t="s">
        <v>14</v>
      </c>
      <c r="E17" s="161" t="s">
        <v>300</v>
      </c>
      <c r="F17" s="162">
        <v>1000</v>
      </c>
      <c r="G17" s="176">
        <v>997919</v>
      </c>
      <c r="H17" s="160">
        <v>998792</v>
      </c>
      <c r="I17" s="82">
        <f>G17-H17</f>
        <v>-873</v>
      </c>
      <c r="J17" s="82">
        <f>$F17*I17</f>
        <v>-873000</v>
      </c>
      <c r="K17" s="84">
        <f>J17/1000000</f>
        <v>-0.873</v>
      </c>
      <c r="L17" s="83">
        <v>38345</v>
      </c>
      <c r="M17" s="81">
        <v>38445</v>
      </c>
      <c r="N17" s="82">
        <f>L17-M17</f>
        <v>-100</v>
      </c>
      <c r="O17" s="82">
        <f>$F17*N17</f>
        <v>-100000</v>
      </c>
      <c r="P17" s="84">
        <f>O17/1000000</f>
        <v>-0.1</v>
      </c>
    </row>
    <row r="18" spans="1:16" ht="12.75">
      <c r="A18" s="158">
        <v>2</v>
      </c>
      <c r="B18" s="159" t="s">
        <v>301</v>
      </c>
      <c r="C18" s="160">
        <v>4902510</v>
      </c>
      <c r="D18" s="161" t="s">
        <v>14</v>
      </c>
      <c r="E18" s="161" t="s">
        <v>300</v>
      </c>
      <c r="F18" s="162">
        <v>1000</v>
      </c>
      <c r="G18" s="176">
        <v>68</v>
      </c>
      <c r="H18" s="160">
        <v>207</v>
      </c>
      <c r="I18" s="82">
        <f>G18-H18</f>
        <v>-139</v>
      </c>
      <c r="J18" s="82">
        <f>$F18*I18</f>
        <v>-139000</v>
      </c>
      <c r="K18" s="84">
        <f>J18/1000000</f>
        <v>-0.139</v>
      </c>
      <c r="L18" s="83">
        <v>13990</v>
      </c>
      <c r="M18" s="81">
        <v>14390</v>
      </c>
      <c r="N18" s="82">
        <f>L18-M18</f>
        <v>-400</v>
      </c>
      <c r="O18" s="82">
        <f>$F18*N18</f>
        <v>-400000</v>
      </c>
      <c r="P18" s="84">
        <f>O18/1000000</f>
        <v>-0.4</v>
      </c>
    </row>
    <row r="19" spans="1:16" ht="12.75">
      <c r="A19" s="158">
        <v>3</v>
      </c>
      <c r="B19" s="159" t="s">
        <v>302</v>
      </c>
      <c r="C19" s="160">
        <v>4864947</v>
      </c>
      <c r="D19" s="161" t="s">
        <v>14</v>
      </c>
      <c r="E19" s="161" t="s">
        <v>300</v>
      </c>
      <c r="F19" s="162">
        <v>1000</v>
      </c>
      <c r="G19" s="176">
        <v>987337</v>
      </c>
      <c r="H19" s="23">
        <v>992694</v>
      </c>
      <c r="I19" s="82">
        <f>G19-H19</f>
        <v>-5357</v>
      </c>
      <c r="J19" s="82">
        <f>$F19*I19</f>
        <v>-5357000</v>
      </c>
      <c r="K19" s="84">
        <f>J19/1000000</f>
        <v>-5.357</v>
      </c>
      <c r="L19" s="83">
        <v>992912</v>
      </c>
      <c r="M19" s="81">
        <v>992933</v>
      </c>
      <c r="N19" s="82">
        <f>L19-M19</f>
        <v>-21</v>
      </c>
      <c r="O19" s="82">
        <f>$F19*N19</f>
        <v>-21000</v>
      </c>
      <c r="P19" s="84">
        <f>O19/1000000</f>
        <v>-0.021</v>
      </c>
    </row>
    <row r="20" spans="1:16" ht="12.75">
      <c r="A20" s="158"/>
      <c r="B20" s="159"/>
      <c r="C20" s="160"/>
      <c r="D20" s="161"/>
      <c r="E20" s="161"/>
      <c r="F20" s="163"/>
      <c r="G20" s="177"/>
      <c r="H20" s="21"/>
      <c r="I20" s="82"/>
      <c r="J20" s="82"/>
      <c r="K20" s="84"/>
      <c r="L20" s="83"/>
      <c r="M20" s="81"/>
      <c r="N20" s="82"/>
      <c r="O20" s="82"/>
      <c r="P20" s="84"/>
    </row>
    <row r="21" spans="1:16" ht="12.75">
      <c r="A21" s="25"/>
      <c r="B21" s="21"/>
      <c r="C21" s="21"/>
      <c r="D21" s="21"/>
      <c r="E21" s="21"/>
      <c r="F21" s="136"/>
      <c r="G21" s="25"/>
      <c r="H21" s="21"/>
      <c r="I21" s="21"/>
      <c r="J21" s="21"/>
      <c r="K21" s="136"/>
      <c r="L21" s="25"/>
      <c r="M21" s="21"/>
      <c r="N21" s="21"/>
      <c r="O21" s="21"/>
      <c r="P21" s="136"/>
    </row>
    <row r="22" spans="1:16" ht="12.75">
      <c r="A22" s="25"/>
      <c r="B22" s="21"/>
      <c r="C22" s="21"/>
      <c r="D22" s="21"/>
      <c r="E22" s="21"/>
      <c r="F22" s="136"/>
      <c r="G22" s="25"/>
      <c r="H22" s="21"/>
      <c r="I22" s="21"/>
      <c r="J22" s="21"/>
      <c r="K22" s="136"/>
      <c r="L22" s="25"/>
      <c r="M22" s="21"/>
      <c r="N22" s="21"/>
      <c r="O22" s="21"/>
      <c r="P22" s="136"/>
    </row>
    <row r="23" spans="1:16" ht="12.75">
      <c r="A23" s="25"/>
      <c r="B23" s="21"/>
      <c r="C23" s="21"/>
      <c r="D23" s="21"/>
      <c r="E23" s="21"/>
      <c r="F23" s="136"/>
      <c r="G23" s="25"/>
      <c r="H23" s="21"/>
      <c r="I23" s="271" t="s">
        <v>340</v>
      </c>
      <c r="J23" s="21"/>
      <c r="K23" s="270">
        <f>SUM(K17:K19)</f>
        <v>-6.369</v>
      </c>
      <c r="L23" s="25"/>
      <c r="M23" s="21"/>
      <c r="N23" s="271" t="s">
        <v>340</v>
      </c>
      <c r="O23" s="21"/>
      <c r="P23" s="270">
        <f>SUM(P17:P19)</f>
        <v>-0.521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2010-12-02T05:35:17Z</cp:lastPrinted>
  <dcterms:created xsi:type="dcterms:W3CDTF">1996-10-14T23:33:28Z</dcterms:created>
  <dcterms:modified xsi:type="dcterms:W3CDTF">2010-12-02T05:37:02Z</dcterms:modified>
  <cp:category/>
  <cp:version/>
  <cp:contentType/>
  <cp:contentStatus/>
</cp:coreProperties>
</file>